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tabRatio="713" firstSheet="15" activeTab="15"/>
  </bookViews>
  <sheets>
    <sheet name="31-03-2006" sheetId="1" r:id="rId1"/>
    <sheet name="30-06-2006" sheetId="2" r:id="rId2"/>
    <sheet name="30-09-2006" sheetId="3" r:id="rId3"/>
    <sheet name="31-12-2006" sheetId="4" r:id="rId4"/>
    <sheet name="31-03-2007" sheetId="5" r:id="rId5"/>
    <sheet name="30-06-2007" sheetId="6" r:id="rId6"/>
    <sheet name="30-09-2007" sheetId="7" r:id="rId7"/>
    <sheet name="31-12-2007" sheetId="8" r:id="rId8"/>
    <sheet name="31-03-2008" sheetId="9" r:id="rId9"/>
    <sheet name="30-06-2008" sheetId="10" r:id="rId10"/>
    <sheet name="30-09-2008" sheetId="11" r:id="rId11"/>
    <sheet name="31-12-2008" sheetId="12" r:id="rId12"/>
    <sheet name="31-03-2009" sheetId="13" r:id="rId13"/>
    <sheet name="30-06-2009" sheetId="14" r:id="rId14"/>
    <sheet name="30-09-2009" sheetId="15" r:id="rId15"/>
    <sheet name="30-09-2011" sheetId="16" r:id="rId16"/>
  </sheets>
  <definedNames>
    <definedName name="_xlnm.Print_Area" localSheetId="1">'30-06-2006'!$B$2:$G$49</definedName>
    <definedName name="_xlnm.Print_Area" localSheetId="5">'30-06-2007'!$B$2:$G$49</definedName>
    <definedName name="_xlnm.Print_Area" localSheetId="9">'30-06-2008'!$B$2:$G$45</definedName>
    <definedName name="_xlnm.Print_Area" localSheetId="13">'30-06-2009'!$B$2:$G$45</definedName>
    <definedName name="_xlnm.Print_Area" localSheetId="2">'30-09-2006'!$B$2:$G$45</definedName>
    <definedName name="_xlnm.Print_Area" localSheetId="6">'30-09-2007'!$B$2:$G$45</definedName>
    <definedName name="_xlnm.Print_Area" localSheetId="10">'30-09-2008'!$B$2:$G$45</definedName>
    <definedName name="_xlnm.Print_Area" localSheetId="14">'30-09-2009'!$B$2:$G$45</definedName>
    <definedName name="_xlnm.Print_Area" localSheetId="0">'31-03-2006'!$B$2:$G$45</definedName>
    <definedName name="_xlnm.Print_Area" localSheetId="4">'31-03-2007'!$B$2:$G$46</definedName>
    <definedName name="_xlnm.Print_Area" localSheetId="8">'31-03-2008'!$B$2:$G$45</definedName>
    <definedName name="_xlnm.Print_Area" localSheetId="12">'31-03-2009'!$B$2:$G$45</definedName>
    <definedName name="_xlnm.Print_Area" localSheetId="3">'31-12-2006'!$B$2:$G$46</definedName>
    <definedName name="_xlnm.Print_Area" localSheetId="7">'31-12-2007'!$B$2:$G$43</definedName>
    <definedName name="_xlnm.Print_Area" localSheetId="11">'31-12-2008'!$B$2:$G$45</definedName>
  </definedNames>
  <calcPr fullCalcOnLoad="1"/>
</workbook>
</file>

<file path=xl/sharedStrings.xml><?xml version="1.0" encoding="utf-8"?>
<sst xmlns="http://schemas.openxmlformats.org/spreadsheetml/2006/main" count="792" uniqueCount="127">
  <si>
    <t xml:space="preserve">   PARTICULARS</t>
  </si>
  <si>
    <t>Three Months Ended</t>
  </si>
  <si>
    <t>31.03.2007</t>
  </si>
  <si>
    <t>31.03.2006</t>
  </si>
  <si>
    <t>(Unaudited)</t>
  </si>
  <si>
    <t>1.</t>
  </si>
  <si>
    <t>Turnover</t>
  </si>
  <si>
    <t>maheshwari stock share sale</t>
  </si>
  <si>
    <t>Total Expenditure</t>
  </si>
  <si>
    <t xml:space="preserve"> Notes : -</t>
  </si>
  <si>
    <t>The figures of the previous period  have been rearranged or regrouped wherever necessary to confirm with current period classification.</t>
  </si>
  <si>
    <t>Net Profit / (Loss)                   (A-B)</t>
  </si>
  <si>
    <t>Paid Up Equity Share Capital</t>
  </si>
  <si>
    <t>30.06.2007</t>
  </si>
  <si>
    <t>Earning Per Share</t>
  </si>
  <si>
    <t>(Audited)</t>
  </si>
  <si>
    <t>30.06.2006</t>
  </si>
  <si>
    <t>S. No.</t>
  </si>
  <si>
    <t>Year Ended on</t>
  </si>
  <si>
    <t>Income</t>
  </si>
  <si>
    <t>1</t>
  </si>
  <si>
    <t>2</t>
  </si>
  <si>
    <t>Other Income</t>
  </si>
  <si>
    <t>(A)</t>
  </si>
  <si>
    <t>(B)</t>
  </si>
  <si>
    <t>Provisions for tax</t>
  </si>
  <si>
    <t>Tax adjustment for earlier years</t>
  </si>
  <si>
    <t xml:space="preserve">Public Shareholding </t>
  </si>
  <si>
    <t>Director</t>
  </si>
  <si>
    <t xml:space="preserve">Net Profit/(Loss) before Tax </t>
  </si>
  <si>
    <t>Net profit after/Loss) Tax</t>
  </si>
  <si>
    <t>-</t>
  </si>
  <si>
    <t>UNAUDITED FINANCIAL RESULTS (PROVISIONAL) FOR THE THREE MONTHS ENDED ON 30.06.2007</t>
  </si>
  <si>
    <t>During the Quarter ended 30.06.2007 the Company has neither received any complaints from the investors nor any complaint was lying unresolved with the Company at the end of the Quarter.</t>
  </si>
  <si>
    <t>UNAUDITED FINANCIAL RESULTS (PROVISIONAL) FOR THE THREE MONTHS ENDED ON 30.09.2007</t>
  </si>
  <si>
    <t>During the Quarter ended 30.09.2007 the Company has neither received any complaints from the investors nor any complaint was lying unresolved with the Company at the end of the Quarter.</t>
  </si>
  <si>
    <t>The above provisional results were taken on records by the Board of Directors of the Company in its meeting held on 30.10.2007.</t>
  </si>
  <si>
    <t>UNAUDITED FINANCIAL RESULTS (PROVISIONAL) FOR THE THREE MONTHS ENDED ON 31.12.2007</t>
  </si>
  <si>
    <t>The above provisional results were taken on records by the Board of Directors of the Company in its meeting held on 31.01.2008.</t>
  </si>
  <si>
    <t>During the Quarter ended 31.12.2007 the Company has neither received any complaints from the investors nor any complaint was lying unresolved with the Company at the end of the Quarter.</t>
  </si>
  <si>
    <t>The above provisional results were taken on records by the Board of Directors of the Company in its meeting held on 31.07.2007.</t>
  </si>
  <si>
    <t>UNAUDITED FINANCIAL RESULTS (PROVISIONAL) FOR THE THREE MONTHS ENDED ON 31.03.2008</t>
  </si>
  <si>
    <t>Three Months Ended on</t>
  </si>
  <si>
    <t>31.03.2008</t>
  </si>
  <si>
    <t>UNAUDITED FINANCIAL RESULTS (PROVISIONAL) FOR THE THREE MONTHS ENDED ON 30.06.2008</t>
  </si>
  <si>
    <t>UNAUDITED FINANCIAL RESULTS (PROVISIONAL) FOR THE THREE MONTHS ENDED ON 30.09.2008</t>
  </si>
  <si>
    <t>The above provisional results were taken on records by the Board of Directors of the Company in its meeting held on 30.10.2008.</t>
  </si>
  <si>
    <t>During the Quarter ended 30.09.2008 the Company has neither received any complaints from the investors nor any complaint was lying unresolved with the Company at the end of the Quarter.</t>
  </si>
  <si>
    <t>UNAUDITED FINANCIAL RESULTS (PROVISIONAL) FOR THE THREE MONTHS ENDED ON 31.03.2009</t>
  </si>
  <si>
    <t>The above provisional results were taken on records by the Board of Directors of the Company in its meeting held on 30.04.2009.</t>
  </si>
  <si>
    <t>During the Quarter ended 31.03.2009 the Company has neither received any complaints from the investors nor any complaint was lying unresolved with the Company at the end of the Quarter.</t>
  </si>
  <si>
    <t>UNAUDITED FINANCIAL RESULTS (PROVISIONAL) FOR THE THREE MONTHS ENDED ON 30.06.2009</t>
  </si>
  <si>
    <t>31.03.2009</t>
  </si>
  <si>
    <t>30.06.2009</t>
  </si>
  <si>
    <t>30.06.2008</t>
  </si>
  <si>
    <t>30.09.2006</t>
  </si>
  <si>
    <t>30.09.2007</t>
  </si>
  <si>
    <t>31.12.2007</t>
  </si>
  <si>
    <t>31.12.2008</t>
  </si>
  <si>
    <t>31.12.2006</t>
  </si>
  <si>
    <t>UNAUDITED FINANCIAL RESULTS (PROVISIONAL) FOR THE THREE MONTHS ENDED ON 30.09.2009</t>
  </si>
  <si>
    <t>30.09.2009</t>
  </si>
  <si>
    <t>30.09.2008</t>
  </si>
  <si>
    <t>The above provisional results were taken on records by the Board of Directors of the Company in its meeting held on 30.04.2008.</t>
  </si>
  <si>
    <t>The above provisional results were taken on records by the Board of Directors of the Company in its meeting held on 31.07.2008.</t>
  </si>
  <si>
    <t>s</t>
  </si>
  <si>
    <t>Date  : 30.04.2008</t>
  </si>
  <si>
    <t>Date  : 31.07.2007</t>
  </si>
  <si>
    <t>Date  : 30.10.2007</t>
  </si>
  <si>
    <t>Date  : 31.01.2008</t>
  </si>
  <si>
    <t>Date  : 31.07.2008</t>
  </si>
  <si>
    <t>Date  : 30.10.2008</t>
  </si>
  <si>
    <t>UNAUDITED FINANCIAL RESULTS (PROVISIONAL) FOR THE THREE MONTHS ENDED ON 31.12.2008</t>
  </si>
  <si>
    <t>Date  : 30.04.2009</t>
  </si>
  <si>
    <t>During the Quarter ended 31.12.2008 the Company has neither received any complaints from the investors nor any complaint was lying unresolved with the Company at the end of the Quarter.</t>
  </si>
  <si>
    <t>During the Quarter ended 31.03.2008 the Company has neither received any complaints from the investors nor any complaint was lying unresolved with the Company at the end of the Quarter.</t>
  </si>
  <si>
    <t>During the Quarter ended 30.06.2008 the Company has neither received any complaints from the investors nor any complaint was lying unresolved with the Company at the end of the Quarter.</t>
  </si>
  <si>
    <t>ORIENT TRADELINK LIMITED</t>
  </si>
  <si>
    <t>Depreciation</t>
  </si>
  <si>
    <t>Place : Ahmedabad</t>
  </si>
  <si>
    <t>Administrative &amp; Selling Expenses</t>
  </si>
  <si>
    <t>Transfer to Balance Sheet</t>
  </si>
  <si>
    <t>Selling &amp; Administration Expenses</t>
  </si>
  <si>
    <t>Administration &amp; Selling Expenses</t>
  </si>
  <si>
    <t>31.03.2010</t>
  </si>
  <si>
    <t>During the Quarter ended 30.09.2009 the Company has neither received any complaints from the investors nor any complaint was lying unresolved with the Company at the end of the Quarter.</t>
  </si>
  <si>
    <t>During the Quarter ended 30.06.2009 the Company has neither received any complaints from the investors nor any complaint was lying unresolved with the Company at the end of the Quarter.</t>
  </si>
  <si>
    <t>Administration &amp; Selling Exenses</t>
  </si>
  <si>
    <t>Date  : 31-07-2009</t>
  </si>
  <si>
    <t>Date  : 29-10-2009</t>
  </si>
  <si>
    <r>
      <t>For</t>
    </r>
    <r>
      <rPr>
        <b/>
        <sz val="10"/>
        <rFont val="Verdana"/>
        <family val="2"/>
      </rPr>
      <t xml:space="preserve"> ORIENT TRADELINK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LIMITED</t>
    </r>
  </si>
  <si>
    <r>
      <t xml:space="preserve">For </t>
    </r>
    <r>
      <rPr>
        <b/>
        <sz val="10"/>
        <rFont val="Verdana"/>
        <family val="2"/>
      </rPr>
      <t>ORIENT TRADELINK LIMITED</t>
    </r>
  </si>
  <si>
    <r>
      <t xml:space="preserve">For </t>
    </r>
    <r>
      <rPr>
        <b/>
        <sz val="10"/>
        <rFont val="Verdana"/>
        <family val="2"/>
      </rPr>
      <t>ORIENT TRADELINK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LIMITED</t>
    </r>
  </si>
  <si>
    <r>
      <t xml:space="preserve">For </t>
    </r>
    <r>
      <rPr>
        <b/>
        <sz val="10"/>
        <rFont val="Verdana"/>
        <family val="2"/>
      </rPr>
      <t>ORIENT TARDELINK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LIMITED</t>
    </r>
  </si>
  <si>
    <t>The above provisional results were taken on records by the Board of Directors of the Company in its meeting held on 29.10.2009.</t>
  </si>
  <si>
    <t>The above provisional results were taken on records by the Board of Directors of the Company in its meeting held on 31.07.2009.</t>
  </si>
  <si>
    <t>Date  : 30.01.2008</t>
  </si>
  <si>
    <t>Regd. Office: 2 Moonlight Comlex, 4th Floor, Opp. Gurukul, Drive in Road, Ahmedabad, Gujarat -380 052</t>
  </si>
  <si>
    <t>Counter Sign.</t>
  </si>
  <si>
    <t>(UMESH KHESE)</t>
  </si>
  <si>
    <t>Proprietor</t>
  </si>
  <si>
    <t>Membership No.: 43132</t>
  </si>
  <si>
    <t>UNAUDITED FINANCIAL RESULTS (PROVISIONAL) FOR THE THREE MONTHS ENDED ON 31.03.2007</t>
  </si>
  <si>
    <t>The above provisional results were taken on records by the Board of Directors of the Company in its meeting held on 30.04.2007.</t>
  </si>
  <si>
    <t>During the Quarter ended 31.03.2007 the Company has neither received any complaints from the investors nor any complaint was lying unresolved with the Company at the end of the Quarter.</t>
  </si>
  <si>
    <t>Date  : 30.04.2007</t>
  </si>
  <si>
    <t>UNAUDITED FINANCIAL RESULTS (PROVISIONAL) FOR THE THREE MONTHS ENDED ON 31.12.2006</t>
  </si>
  <si>
    <t>31.03.2005</t>
  </si>
  <si>
    <t>The above provisional results were taken on records by the Board of Directors of the Company in its meeting held on 31.01.2007.</t>
  </si>
  <si>
    <t>Date  : 31.01.2007</t>
  </si>
  <si>
    <t>UNAUDITED FINANCIAL RESULTS (PROVISIONAL) FOR THE THREE MONTHS ENDED ON 30.09.2006</t>
  </si>
  <si>
    <t>30.09.2005</t>
  </si>
  <si>
    <t>UNAUDITED FINANCIAL RESULTS (PROVISIONAL) FOR THE THREE MONTHS ENDED ON 30.06.2006</t>
  </si>
  <si>
    <t>30.06.2005</t>
  </si>
  <si>
    <t>UNAUDITED FINANCIAL RESULTS (PROVISIONAL) FOR THE THREE MONTHS ENDED ON 31.03.2006</t>
  </si>
  <si>
    <t>During the Quarter ended 31.03.2006 the Company has neither received any complaints from the investors nor any complaint was lying unresolved with the Company at the end of the Quarter.</t>
  </si>
  <si>
    <t>Date  : 29.04.2006</t>
  </si>
  <si>
    <t>The above provisional results were taken on records by the Board of Directors of the Company in its meeting held on 29.04.2006.</t>
  </si>
  <si>
    <t>31.12.2005</t>
  </si>
  <si>
    <t>PURCHASE</t>
  </si>
  <si>
    <t>30.09.2010</t>
  </si>
  <si>
    <t>31.03.2011</t>
  </si>
  <si>
    <t>The above provisional results were taken on records by the Board of Directors of the Company in its meeting held on 00.00.2011.</t>
  </si>
  <si>
    <t>During the Quarter ended 30.06.2011 the Company has neither received any complaints from the investors nor any complaint was lying unresolved with the Company at the end of the Quarter.</t>
  </si>
  <si>
    <t>Date  : 00-00-2011</t>
  </si>
  <si>
    <t>UNAUDITED FINANCIAL RESULTS (PROVISIONAL) FOR THE THREE MONTHS ENDED ON 30.09.2011</t>
  </si>
  <si>
    <t>30.09.2011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</si>
</sst>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000_);_(* \(#,##0.0000000\);_(* &quot;-&quot;???????_);_(@_)"/>
    <numFmt numFmtId="167" formatCode="0.000"/>
    <numFmt numFmtId="168" formatCode="0.0"/>
    <numFmt numFmtId="169" formatCode="[$-409]dddd\,\ mmmm\ dd\,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1">
    <font>
      <sz val="10"/>
      <name val="Arial"/>
      <family val="0"/>
    </font>
    <font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8"/>
      <name val="Arial"/>
      <family val="0"/>
    </font>
    <font>
      <b/>
      <u val="single"/>
      <sz val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u val="single"/>
      <sz val="14"/>
      <name val="Verdana"/>
      <family val="2"/>
    </font>
    <font>
      <sz val="10"/>
      <color indexed="10"/>
      <name val="Verdana"/>
      <family val="2"/>
    </font>
    <font>
      <b/>
      <u val="single"/>
      <sz val="10"/>
      <name val="Verdana"/>
      <family val="2"/>
    </font>
    <font>
      <sz val="10"/>
      <color indexed="8"/>
      <name val="Verdana"/>
      <family val="2"/>
    </font>
    <font>
      <b/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0" fontId="5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34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center" wrapText="1"/>
    </xf>
    <xf numFmtId="43" fontId="7" fillId="0" borderId="0" xfId="42" applyFont="1" applyBorder="1" applyAlignment="1">
      <alignment horizontal="right" vertical="center" wrapText="1"/>
    </xf>
    <xf numFmtId="43" fontId="6" fillId="0" borderId="0" xfId="42" applyFont="1" applyBorder="1" applyAlignment="1">
      <alignment horizontal="right" vertical="center" wrapText="1"/>
    </xf>
    <xf numFmtId="43" fontId="6" fillId="0" borderId="0" xfId="42" applyFont="1" applyBorder="1" applyAlignment="1">
      <alignment horizontal="center" vertical="center" wrapText="1"/>
    </xf>
    <xf numFmtId="43" fontId="7" fillId="0" borderId="0" xfId="42" applyFont="1" applyBorder="1" applyAlignment="1">
      <alignment horizontal="justify" vertical="center" wrapText="1"/>
    </xf>
    <xf numFmtId="43" fontId="6" fillId="0" borderId="0" xfId="42" applyFont="1" applyBorder="1" applyAlignment="1">
      <alignment horizontal="justify" vertical="center" wrapText="1"/>
    </xf>
    <xf numFmtId="10" fontId="7" fillId="0" borderId="0" xfId="0" applyNumberFormat="1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center" vertical="center" wrapText="1"/>
    </xf>
    <xf numFmtId="49" fontId="7" fillId="0" borderId="0" xfId="57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3" fontId="1" fillId="34" borderId="0" xfId="0" applyNumberFormat="1" applyFont="1" applyFill="1" applyBorder="1" applyAlignment="1">
      <alignment vertical="center" wrapText="1"/>
    </xf>
    <xf numFmtId="43" fontId="1" fillId="33" borderId="0" xfId="0" applyNumberFormat="1" applyFont="1" applyFill="1" applyBorder="1" applyAlignment="1">
      <alignment vertical="center" wrapText="1"/>
    </xf>
    <xf numFmtId="43" fontId="1" fillId="0" borderId="0" xfId="42" applyFont="1" applyBorder="1" applyAlignment="1">
      <alignment horizontal="right" vertical="center" wrapText="1"/>
    </xf>
    <xf numFmtId="43" fontId="11" fillId="34" borderId="0" xfId="42" applyFont="1" applyFill="1" applyBorder="1" applyAlignment="1">
      <alignment horizontal="justify" vertical="center" wrapText="1"/>
    </xf>
    <xf numFmtId="43" fontId="11" fillId="0" borderId="0" xfId="42" applyFont="1" applyFill="1" applyBorder="1" applyAlignment="1">
      <alignment horizontal="justify" vertical="center" wrapText="1"/>
    </xf>
    <xf numFmtId="43" fontId="11" fillId="34" borderId="0" xfId="42" applyFont="1" applyFill="1" applyBorder="1" applyAlignment="1">
      <alignment horizontal="center" vertical="center" wrapText="1"/>
    </xf>
    <xf numFmtId="43" fontId="11" fillId="0" borderId="0" xfId="42" applyFont="1" applyBorder="1" applyAlignment="1">
      <alignment horizontal="center" vertical="center" wrapText="1"/>
    </xf>
    <xf numFmtId="43" fontId="5" fillId="34" borderId="0" xfId="0" applyNumberFormat="1" applyFont="1" applyFill="1" applyBorder="1" applyAlignment="1">
      <alignment vertical="center" wrapText="1"/>
    </xf>
    <xf numFmtId="43" fontId="5" fillId="33" borderId="0" xfId="0" applyNumberFormat="1" applyFont="1" applyFill="1" applyBorder="1" applyAlignment="1">
      <alignment vertical="center" wrapText="1"/>
    </xf>
    <xf numFmtId="43" fontId="5" fillId="0" borderId="0" xfId="42" applyFont="1" applyBorder="1" applyAlignment="1">
      <alignment horizontal="right" vertical="center" wrapText="1"/>
    </xf>
    <xf numFmtId="43" fontId="10" fillId="34" borderId="0" xfId="42" applyFont="1" applyFill="1" applyBorder="1" applyAlignment="1">
      <alignment horizontal="justify" vertical="center" wrapText="1"/>
    </xf>
    <xf numFmtId="43" fontId="10" fillId="0" borderId="0" xfId="42" applyFont="1" applyFill="1" applyBorder="1" applyAlignment="1">
      <alignment horizontal="justify" vertical="center" wrapText="1"/>
    </xf>
    <xf numFmtId="43" fontId="10" fillId="34" borderId="0" xfId="42" applyFont="1" applyFill="1" applyBorder="1" applyAlignment="1">
      <alignment horizontal="center" vertical="center" wrapText="1"/>
    </xf>
    <xf numFmtId="43" fontId="10" fillId="0" borderId="0" xfId="42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3" fontId="10" fillId="0" borderId="0" xfId="42" applyFont="1" applyFill="1" applyBorder="1" applyAlignment="1">
      <alignment horizontal="center" vertical="center" wrapText="1"/>
    </xf>
    <xf numFmtId="43" fontId="5" fillId="0" borderId="0" xfId="42" applyFont="1" applyBorder="1" applyAlignment="1">
      <alignment horizontal="center" vertical="center" wrapText="1"/>
    </xf>
    <xf numFmtId="43" fontId="11" fillId="0" borderId="0" xfId="42" applyFont="1" applyFill="1" applyBorder="1" applyAlignment="1">
      <alignment horizontal="center" vertical="center" wrapText="1"/>
    </xf>
    <xf numFmtId="43" fontId="1" fillId="0" borderId="0" xfId="42" applyFont="1" applyBorder="1" applyAlignment="1">
      <alignment horizontal="justify" vertical="center" wrapText="1"/>
    </xf>
    <xf numFmtId="43" fontId="5" fillId="0" borderId="0" xfId="42" applyFont="1" applyBorder="1" applyAlignment="1">
      <alignment horizontal="justify" vertical="center" wrapText="1"/>
    </xf>
    <xf numFmtId="10" fontId="13" fillId="34" borderId="0" xfId="0" applyNumberFormat="1" applyFont="1" applyFill="1" applyBorder="1" applyAlignment="1">
      <alignment vertical="center" wrapText="1"/>
    </xf>
    <xf numFmtId="10" fontId="13" fillId="33" borderId="0" xfId="0" applyNumberFormat="1" applyFont="1" applyFill="1" applyBorder="1" applyAlignment="1">
      <alignment vertical="center" wrapText="1"/>
    </xf>
    <xf numFmtId="49" fontId="1" fillId="0" borderId="0" xfId="57" applyNumberFormat="1" applyFont="1" applyBorder="1" applyAlignment="1">
      <alignment horizontal="right" vertical="center" wrapText="1"/>
    </xf>
    <xf numFmtId="0" fontId="9" fillId="33" borderId="12" xfId="0" applyFont="1" applyFill="1" applyBorder="1" applyAlignment="1">
      <alignment horizontal="center" vertical="center" wrapText="1"/>
    </xf>
    <xf numFmtId="43" fontId="1" fillId="33" borderId="12" xfId="0" applyNumberFormat="1" applyFont="1" applyFill="1" applyBorder="1" applyAlignment="1">
      <alignment vertical="center" wrapText="1"/>
    </xf>
    <xf numFmtId="43" fontId="5" fillId="33" borderId="12" xfId="0" applyNumberFormat="1" applyFont="1" applyFill="1" applyBorder="1" applyAlignment="1">
      <alignment vertical="center" wrapText="1"/>
    </xf>
    <xf numFmtId="43" fontId="5" fillId="0" borderId="12" xfId="0" applyNumberFormat="1" applyFont="1" applyFill="1" applyBorder="1" applyAlignment="1">
      <alignment vertical="center" wrapText="1"/>
    </xf>
    <xf numFmtId="10" fontId="13" fillId="33" borderId="12" xfId="0" applyNumberFormat="1" applyFont="1" applyFill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33" borderId="13" xfId="0" applyFont="1" applyFill="1" applyBorder="1" applyAlignment="1">
      <alignment vertical="center" wrapText="1"/>
    </xf>
    <xf numFmtId="10" fontId="1" fillId="34" borderId="0" xfId="0" applyNumberFormat="1" applyFont="1" applyFill="1" applyBorder="1" applyAlignment="1">
      <alignment vertical="center" wrapText="1"/>
    </xf>
    <xf numFmtId="10" fontId="1" fillId="33" borderId="0" xfId="0" applyNumberFormat="1" applyFont="1" applyFill="1" applyBorder="1" applyAlignment="1">
      <alignment vertical="center" wrapText="1"/>
    </xf>
    <xf numFmtId="10" fontId="1" fillId="33" borderId="12" xfId="0" applyNumberFormat="1" applyFont="1" applyFill="1" applyBorder="1" applyAlignment="1">
      <alignment vertical="center" wrapText="1"/>
    </xf>
    <xf numFmtId="43" fontId="1" fillId="0" borderId="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justify" vertical="center" wrapText="1"/>
    </xf>
    <xf numFmtId="43" fontId="1" fillId="34" borderId="0" xfId="0" applyNumberFormat="1" applyFont="1" applyFill="1" applyBorder="1" applyAlignment="1">
      <alignment horizontal="center" vertical="center" wrapText="1"/>
    </xf>
    <xf numFmtId="43" fontId="5" fillId="34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3" fontId="1" fillId="34" borderId="0" xfId="42" applyFont="1" applyFill="1" applyBorder="1" applyAlignment="1">
      <alignment horizontal="center" vertical="center" wrapText="1"/>
    </xf>
    <xf numFmtId="43" fontId="1" fillId="33" borderId="0" xfId="42" applyFont="1" applyFill="1" applyBorder="1" applyAlignment="1">
      <alignment horizontal="center" vertical="center" wrapText="1"/>
    </xf>
    <xf numFmtId="43" fontId="1" fillId="33" borderId="12" xfId="42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justify" vertical="center" wrapText="1"/>
    </xf>
    <xf numFmtId="0" fontId="1" fillId="33" borderId="12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right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43" fontId="15" fillId="33" borderId="0" xfId="42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3" borderId="12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vertical="center" wrapText="1"/>
    </xf>
    <xf numFmtId="0" fontId="16" fillId="0" borderId="0" xfId="0" applyFont="1" applyBorder="1" applyAlignment="1">
      <alignment/>
    </xf>
    <xf numFmtId="0" fontId="5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vertical="center" wrapText="1"/>
    </xf>
    <xf numFmtId="0" fontId="16" fillId="0" borderId="0" xfId="0" applyFont="1" applyBorder="1" applyAlignment="1">
      <alignment horizontal="justify"/>
    </xf>
    <xf numFmtId="0" fontId="16" fillId="0" borderId="13" xfId="0" applyFont="1" applyBorder="1" applyAlignment="1">
      <alignment/>
    </xf>
    <xf numFmtId="0" fontId="1" fillId="0" borderId="12" xfId="0" applyFont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43" fontId="5" fillId="34" borderId="0" xfId="0" applyNumberFormat="1" applyFont="1" applyFill="1" applyBorder="1" applyAlignment="1">
      <alignment vertical="center" wrapText="1"/>
    </xf>
    <xf numFmtId="43" fontId="1" fillId="34" borderId="0" xfId="42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2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.8515625" style="6" customWidth="1"/>
    <col min="2" max="2" width="5.421875" style="35" customWidth="1"/>
    <col min="3" max="3" width="25.7109375" style="6" customWidth="1"/>
    <col min="4" max="4" width="19.57421875" style="6" customWidth="1"/>
    <col min="5" max="5" width="20.00390625" style="36" customWidth="1"/>
    <col min="6" max="6" width="20.8515625" style="6" customWidth="1"/>
    <col min="7" max="7" width="20.8515625" style="36" customWidth="1"/>
    <col min="8" max="8" width="18.421875" style="6" hidden="1" customWidth="1"/>
    <col min="9" max="9" width="12.7109375" style="6" hidden="1" customWidth="1"/>
    <col min="10" max="10" width="17.7109375" style="6" hidden="1" customWidth="1"/>
    <col min="11" max="11" width="18.28125" style="6" hidden="1" customWidth="1"/>
    <col min="12" max="12" width="16.57421875" style="6" hidden="1" customWidth="1"/>
    <col min="13" max="15" width="0" style="6" hidden="1" customWidth="1"/>
    <col min="16" max="16" width="20.8515625" style="6" hidden="1" customWidth="1"/>
    <col min="17" max="16384" width="9.140625" style="6" customWidth="1"/>
  </cols>
  <sheetData>
    <row r="1" ht="3.75" customHeight="1" thickBot="1"/>
    <row r="2" spans="2:12" ht="25.5" customHeight="1">
      <c r="B2" s="114" t="s">
        <v>77</v>
      </c>
      <c r="C2" s="115"/>
      <c r="D2" s="115"/>
      <c r="E2" s="115"/>
      <c r="F2" s="115"/>
      <c r="G2" s="116"/>
      <c r="H2" s="3"/>
      <c r="I2" s="3"/>
      <c r="J2" s="3"/>
      <c r="K2" s="15"/>
      <c r="L2" s="15"/>
    </row>
    <row r="3" spans="2:12" ht="12.75" customHeight="1">
      <c r="B3" s="1"/>
      <c r="C3" s="2"/>
      <c r="D3" s="2"/>
      <c r="E3" s="16"/>
      <c r="F3" s="2"/>
      <c r="G3" s="61"/>
      <c r="H3" s="3"/>
      <c r="I3" s="3"/>
      <c r="J3" s="3"/>
      <c r="K3" s="15"/>
      <c r="L3" s="15"/>
    </row>
    <row r="4" spans="2:12" ht="12.75" customHeight="1">
      <c r="B4" s="117" t="s">
        <v>97</v>
      </c>
      <c r="C4" s="118"/>
      <c r="D4" s="118"/>
      <c r="E4" s="118"/>
      <c r="F4" s="118"/>
      <c r="G4" s="119"/>
      <c r="H4" s="4"/>
      <c r="I4" s="4"/>
      <c r="J4" s="4"/>
      <c r="K4" s="17"/>
      <c r="L4" s="17"/>
    </row>
    <row r="5" spans="2:10" ht="12.75" customHeight="1">
      <c r="B5" s="117" t="s">
        <v>114</v>
      </c>
      <c r="C5" s="118"/>
      <c r="D5" s="118"/>
      <c r="E5" s="118"/>
      <c r="F5" s="118"/>
      <c r="G5" s="119"/>
      <c r="H5" s="5"/>
      <c r="I5" s="5"/>
      <c r="J5" s="5"/>
    </row>
    <row r="6" spans="2:7" ht="12.75" customHeight="1">
      <c r="B6" s="100"/>
      <c r="C6" s="37"/>
      <c r="D6" s="37"/>
      <c r="E6" s="20"/>
      <c r="F6" s="120"/>
      <c r="G6" s="121"/>
    </row>
    <row r="7" spans="2:12" ht="12.75" customHeight="1">
      <c r="B7" s="122" t="s">
        <v>17</v>
      </c>
      <c r="C7" s="123" t="s">
        <v>0</v>
      </c>
      <c r="D7" s="124" t="s">
        <v>1</v>
      </c>
      <c r="E7" s="124"/>
      <c r="F7" s="124" t="s">
        <v>18</v>
      </c>
      <c r="G7" s="125"/>
      <c r="H7" s="18"/>
      <c r="I7" s="18"/>
      <c r="J7" s="18"/>
      <c r="K7" s="18"/>
      <c r="L7" s="18"/>
    </row>
    <row r="8" spans="2:12" ht="12.75" customHeight="1">
      <c r="B8" s="122"/>
      <c r="C8" s="123"/>
      <c r="D8" s="74" t="s">
        <v>3</v>
      </c>
      <c r="E8" s="75" t="s">
        <v>107</v>
      </c>
      <c r="F8" s="74" t="s">
        <v>3</v>
      </c>
      <c r="G8" s="76" t="s">
        <v>107</v>
      </c>
      <c r="I8" s="5"/>
      <c r="J8" s="5"/>
      <c r="K8" s="5"/>
      <c r="L8" s="5"/>
    </row>
    <row r="9" spans="2:12" ht="12.75" customHeight="1">
      <c r="B9" s="122"/>
      <c r="C9" s="123"/>
      <c r="D9" s="74" t="s">
        <v>4</v>
      </c>
      <c r="E9" s="75" t="s">
        <v>4</v>
      </c>
      <c r="F9" s="74" t="s">
        <v>4</v>
      </c>
      <c r="G9" s="76" t="s">
        <v>15</v>
      </c>
      <c r="I9" s="5"/>
      <c r="J9" s="5"/>
      <c r="K9" s="5"/>
      <c r="L9" s="5"/>
    </row>
    <row r="10" spans="2:7" ht="4.5" customHeight="1">
      <c r="B10" s="77"/>
      <c r="D10" s="78"/>
      <c r="F10" s="78"/>
      <c r="G10" s="79"/>
    </row>
    <row r="11" spans="2:7" ht="12.75" customHeight="1">
      <c r="B11" s="77"/>
      <c r="C11" s="80" t="s">
        <v>19</v>
      </c>
      <c r="D11" s="78"/>
      <c r="F11" s="78"/>
      <c r="G11" s="79"/>
    </row>
    <row r="12" spans="2:16" ht="12.75" customHeight="1">
      <c r="B12" s="81" t="s">
        <v>20</v>
      </c>
      <c r="C12" s="10" t="s">
        <v>6</v>
      </c>
      <c r="D12" s="38">
        <f>F12*28%</f>
        <v>0</v>
      </c>
      <c r="E12" s="39">
        <f>G12*28%</f>
        <v>0</v>
      </c>
      <c r="F12" s="45">
        <v>0</v>
      </c>
      <c r="G12" s="63">
        <v>0</v>
      </c>
      <c r="H12" s="40"/>
      <c r="I12" s="40"/>
      <c r="J12" s="40"/>
      <c r="K12" s="40"/>
      <c r="L12" s="21"/>
      <c r="M12" s="41">
        <f>O12-279805643</f>
        <v>87064867.25</v>
      </c>
      <c r="N12" s="42">
        <f>P12-143548804.58</f>
        <v>53605990.41999999</v>
      </c>
      <c r="O12" s="43">
        <v>366870510.25</v>
      </c>
      <c r="P12" s="44">
        <v>197154795</v>
      </c>
    </row>
    <row r="13" spans="2:16" ht="12.75" customHeight="1">
      <c r="B13" s="81" t="s">
        <v>21</v>
      </c>
      <c r="C13" s="10" t="s">
        <v>22</v>
      </c>
      <c r="D13" s="38">
        <f>F13*28%</f>
        <v>0</v>
      </c>
      <c r="E13" s="39">
        <f>G13*28%</f>
        <v>0</v>
      </c>
      <c r="F13" s="45">
        <v>0</v>
      </c>
      <c r="G13" s="63">
        <v>0</v>
      </c>
      <c r="H13" s="40"/>
      <c r="I13" s="40"/>
      <c r="J13" s="40"/>
      <c r="K13" s="40"/>
      <c r="L13" s="21"/>
      <c r="M13" s="41">
        <f>O13-350905</f>
        <v>1300020</v>
      </c>
      <c r="N13" s="42">
        <f>P13-622567.29</f>
        <v>323341.70999999996</v>
      </c>
      <c r="O13" s="43">
        <v>1650925</v>
      </c>
      <c r="P13" s="44">
        <v>945909</v>
      </c>
    </row>
    <row r="14" spans="2:16" ht="12.75" customHeight="1">
      <c r="B14" s="81"/>
      <c r="C14" s="10"/>
      <c r="D14" s="38"/>
      <c r="E14" s="39"/>
      <c r="F14" s="45"/>
      <c r="G14" s="63"/>
      <c r="H14" s="40"/>
      <c r="I14" s="40"/>
      <c r="J14" s="40"/>
      <c r="K14" s="40"/>
      <c r="L14" s="21"/>
      <c r="M14" s="41"/>
      <c r="N14" s="42"/>
      <c r="O14" s="43"/>
      <c r="P14" s="44"/>
    </row>
    <row r="15" spans="2:16" s="52" customFormat="1" ht="12.75" customHeight="1">
      <c r="B15" s="82"/>
      <c r="C15" s="83" t="s">
        <v>23</v>
      </c>
      <c r="D15" s="38">
        <f>SUM(D12:D14)</f>
        <v>0</v>
      </c>
      <c r="E15" s="39">
        <f>SUM(E12:E13)</f>
        <v>0</v>
      </c>
      <c r="F15" s="45">
        <f>SUM(F12:F14)</f>
        <v>0</v>
      </c>
      <c r="G15" s="63">
        <f>SUM(G12:G13)</f>
        <v>0</v>
      </c>
      <c r="H15" s="47"/>
      <c r="I15" s="47"/>
      <c r="J15" s="47"/>
      <c r="K15" s="47"/>
      <c r="L15" s="22"/>
      <c r="M15" s="48">
        <f>SUM(M12:M13)</f>
        <v>88364887.25</v>
      </c>
      <c r="N15" s="49">
        <f>SUM(N12:N13)</f>
        <v>53929332.12999999</v>
      </c>
      <c r="O15" s="50">
        <f>SUM(O12:O13)</f>
        <v>368521435.25</v>
      </c>
      <c r="P15" s="51">
        <f>SUM(P12:P13)</f>
        <v>198100704</v>
      </c>
    </row>
    <row r="16" spans="2:16" ht="12.75" customHeight="1">
      <c r="B16" s="81"/>
      <c r="C16" s="84" t="s">
        <v>8</v>
      </c>
      <c r="D16" s="38"/>
      <c r="E16" s="39"/>
      <c r="F16" s="45"/>
      <c r="G16" s="63"/>
      <c r="H16" s="40"/>
      <c r="I16" s="40"/>
      <c r="J16" s="40"/>
      <c r="K16" s="40"/>
      <c r="L16" s="21"/>
      <c r="M16" s="41"/>
      <c r="N16" s="42"/>
      <c r="O16" s="19"/>
      <c r="P16" s="37"/>
    </row>
    <row r="17" spans="2:16" ht="28.5" customHeight="1">
      <c r="B17" s="81"/>
      <c r="C17" s="10" t="s">
        <v>80</v>
      </c>
      <c r="D17" s="38">
        <f>5500+(F17-5500)*28%</f>
        <v>5539.76</v>
      </c>
      <c r="E17" s="39">
        <f>5500+(G17-5500)*28%</f>
        <v>5533.88</v>
      </c>
      <c r="F17" s="45">
        <v>5642</v>
      </c>
      <c r="G17" s="63">
        <v>5621</v>
      </c>
      <c r="H17" s="40"/>
      <c r="I17" s="40"/>
      <c r="J17" s="40"/>
      <c r="K17" s="40"/>
      <c r="L17" s="21"/>
      <c r="M17" s="41"/>
      <c r="N17" s="42"/>
      <c r="O17" s="19"/>
      <c r="P17" s="37"/>
    </row>
    <row r="18" spans="2:16" ht="12.75" customHeight="1">
      <c r="B18" s="81"/>
      <c r="C18" s="10" t="s">
        <v>78</v>
      </c>
      <c r="D18" s="38">
        <v>17330</v>
      </c>
      <c r="E18" s="39">
        <v>57750</v>
      </c>
      <c r="F18" s="45">
        <v>17330</v>
      </c>
      <c r="G18" s="63">
        <v>57750</v>
      </c>
      <c r="H18" s="40"/>
      <c r="I18" s="40"/>
      <c r="J18" s="40"/>
      <c r="K18" s="40"/>
      <c r="L18" s="21"/>
      <c r="M18" s="41"/>
      <c r="N18" s="42"/>
      <c r="O18" s="43"/>
      <c r="P18" s="44"/>
    </row>
    <row r="19" spans="2:16" ht="12.75" customHeight="1">
      <c r="B19" s="81"/>
      <c r="C19" s="10"/>
      <c r="D19" s="38"/>
      <c r="E19" s="39"/>
      <c r="F19" s="45"/>
      <c r="G19" s="63"/>
      <c r="H19" s="40"/>
      <c r="I19" s="40"/>
      <c r="J19" s="40"/>
      <c r="K19" s="40"/>
      <c r="L19" s="21"/>
      <c r="M19" s="41"/>
      <c r="N19" s="42"/>
      <c r="O19" s="43"/>
      <c r="P19" s="44"/>
    </row>
    <row r="20" spans="2:16" s="52" customFormat="1" ht="12.75" customHeight="1">
      <c r="B20" s="82"/>
      <c r="C20" s="83" t="s">
        <v>24</v>
      </c>
      <c r="D20" s="38">
        <f>SUM(D17+D18)</f>
        <v>22869.760000000002</v>
      </c>
      <c r="E20" s="39">
        <f>SUM(E17+E18)</f>
        <v>63283.88</v>
      </c>
      <c r="F20" s="45">
        <f>SUM(F17+F18)</f>
        <v>22972</v>
      </c>
      <c r="G20" s="63">
        <f>SUM(G17+G18)</f>
        <v>63371</v>
      </c>
      <c r="H20" s="47"/>
      <c r="I20" s="47"/>
      <c r="J20" s="47"/>
      <c r="K20" s="47"/>
      <c r="L20" s="22"/>
      <c r="M20" s="48" t="e">
        <f>SUM(#REF!)</f>
        <v>#REF!</v>
      </c>
      <c r="N20" s="49" t="e">
        <f>SUM(#REF!)</f>
        <v>#REF!</v>
      </c>
      <c r="O20" s="50" t="e">
        <f>SUM(#REF!)</f>
        <v>#REF!</v>
      </c>
      <c r="P20" s="53" t="e">
        <f>SUM(#REF!)</f>
        <v>#REF!</v>
      </c>
    </row>
    <row r="21" spans="2:16" s="52" customFormat="1" ht="12.75" customHeight="1">
      <c r="B21" s="82"/>
      <c r="C21" s="83"/>
      <c r="D21" s="38"/>
      <c r="E21" s="39"/>
      <c r="F21" s="45"/>
      <c r="G21" s="63"/>
      <c r="H21" s="47"/>
      <c r="I21" s="47"/>
      <c r="J21" s="47"/>
      <c r="K21" s="47"/>
      <c r="L21" s="22"/>
      <c r="M21" s="48"/>
      <c r="N21" s="49"/>
      <c r="O21" s="50"/>
      <c r="P21" s="53"/>
    </row>
    <row r="22" spans="2:16" s="52" customFormat="1" ht="24.75" customHeight="1">
      <c r="B22" s="82">
        <v>9</v>
      </c>
      <c r="C22" s="73" t="s">
        <v>11</v>
      </c>
      <c r="D22" s="38">
        <f>D15-D20</f>
        <v>-22869.760000000002</v>
      </c>
      <c r="E22" s="39">
        <f>E15-E20</f>
        <v>-63283.88</v>
      </c>
      <c r="F22" s="45">
        <f>F15-F20</f>
        <v>-22972</v>
      </c>
      <c r="G22" s="63">
        <f>G15-G20</f>
        <v>-63371</v>
      </c>
      <c r="H22" s="54"/>
      <c r="I22" s="54"/>
      <c r="J22" s="54"/>
      <c r="K22" s="54"/>
      <c r="L22" s="23"/>
      <c r="M22" s="48" t="e">
        <f>M15-M20</f>
        <v>#REF!</v>
      </c>
      <c r="N22" s="49" t="e">
        <f>N15-N20</f>
        <v>#REF!</v>
      </c>
      <c r="O22" s="50" t="e">
        <f>SUM(O15)-SUM(O20)</f>
        <v>#REF!</v>
      </c>
      <c r="P22" s="53" t="e">
        <f>SUM(P15)-SUM(P20)</f>
        <v>#REF!</v>
      </c>
    </row>
    <row r="23" spans="2:16" ht="12.75" customHeight="1">
      <c r="B23" s="81">
        <v>10</v>
      </c>
      <c r="C23" s="10" t="s">
        <v>29</v>
      </c>
      <c r="D23" s="38">
        <f>D22</f>
        <v>-22869.760000000002</v>
      </c>
      <c r="E23" s="39">
        <f>E22</f>
        <v>-63283.88</v>
      </c>
      <c r="F23" s="45">
        <f>F22</f>
        <v>-22972</v>
      </c>
      <c r="G23" s="63">
        <f>G22</f>
        <v>-63371</v>
      </c>
      <c r="H23" s="40"/>
      <c r="I23" s="40"/>
      <c r="J23" s="40"/>
      <c r="K23" s="40"/>
      <c r="L23" s="21"/>
      <c r="M23" s="41" t="e">
        <f>M22</f>
        <v>#REF!</v>
      </c>
      <c r="N23" s="42" t="e">
        <f>N22</f>
        <v>#REF!</v>
      </c>
      <c r="O23" s="43" t="e">
        <f>SUM(O22)</f>
        <v>#REF!</v>
      </c>
      <c r="P23" s="55" t="e">
        <f>SUM(P22)</f>
        <v>#REF!</v>
      </c>
    </row>
    <row r="24" spans="2:16" ht="12.75" customHeight="1">
      <c r="B24" s="81">
        <v>11</v>
      </c>
      <c r="C24" s="10" t="s">
        <v>25</v>
      </c>
      <c r="D24" s="38">
        <v>0</v>
      </c>
      <c r="E24" s="39">
        <v>0</v>
      </c>
      <c r="F24" s="45">
        <v>0</v>
      </c>
      <c r="G24" s="63">
        <v>0</v>
      </c>
      <c r="H24" s="56"/>
      <c r="I24" s="56"/>
      <c r="J24" s="56"/>
      <c r="K24" s="56"/>
      <c r="L24" s="24"/>
      <c r="M24" s="41">
        <v>0</v>
      </c>
      <c r="N24" s="42"/>
      <c r="O24" s="43">
        <v>0</v>
      </c>
      <c r="P24" s="44">
        <v>0</v>
      </c>
    </row>
    <row r="25" spans="2:16" s="52" customFormat="1" ht="12.75" customHeight="1">
      <c r="B25" s="82">
        <v>15</v>
      </c>
      <c r="C25" s="9" t="s">
        <v>30</v>
      </c>
      <c r="D25" s="38">
        <f>D23</f>
        <v>-22869.760000000002</v>
      </c>
      <c r="E25" s="39">
        <f>E23</f>
        <v>-63283.88</v>
      </c>
      <c r="F25" s="45">
        <f>F23</f>
        <v>-22972</v>
      </c>
      <c r="G25" s="63">
        <f>G23</f>
        <v>-63371</v>
      </c>
      <c r="H25" s="57"/>
      <c r="I25" s="57"/>
      <c r="J25" s="57"/>
      <c r="K25" s="57"/>
      <c r="L25" s="25"/>
      <c r="M25" s="48" t="e">
        <f>M23</f>
        <v>#REF!</v>
      </c>
      <c r="N25" s="49" t="e">
        <f>N23-#REF!-#REF!</f>
        <v>#REF!</v>
      </c>
      <c r="O25" s="50">
        <v>13777688.27</v>
      </c>
      <c r="P25" s="51">
        <v>-2507320</v>
      </c>
    </row>
    <row r="26" spans="2:16" ht="24.75" customHeight="1">
      <c r="B26" s="77">
        <v>16</v>
      </c>
      <c r="C26" s="10" t="s">
        <v>26</v>
      </c>
      <c r="D26" s="38">
        <v>0</v>
      </c>
      <c r="E26" s="39">
        <v>0</v>
      </c>
      <c r="F26" s="45">
        <v>0</v>
      </c>
      <c r="G26" s="63">
        <v>0</v>
      </c>
      <c r="H26" s="13"/>
      <c r="I26" s="13"/>
      <c r="J26" s="13"/>
      <c r="K26" s="13"/>
      <c r="L26" s="26"/>
      <c r="M26" s="41">
        <v>0</v>
      </c>
      <c r="N26" s="42">
        <v>0</v>
      </c>
      <c r="O26" s="43">
        <v>0</v>
      </c>
      <c r="P26" s="44">
        <v>0</v>
      </c>
    </row>
    <row r="27" spans="2:16" s="52" customFormat="1" ht="24.75" customHeight="1">
      <c r="B27" s="72">
        <v>17</v>
      </c>
      <c r="C27" s="9" t="s">
        <v>81</v>
      </c>
      <c r="D27" s="38">
        <v>0</v>
      </c>
      <c r="E27" s="39">
        <v>0</v>
      </c>
      <c r="F27" s="45">
        <v>27912044</v>
      </c>
      <c r="G27" s="64">
        <v>27889072</v>
      </c>
      <c r="H27" s="7"/>
      <c r="I27" s="7"/>
      <c r="J27" s="7"/>
      <c r="K27" s="7"/>
      <c r="L27" s="27"/>
      <c r="M27" s="48" t="e">
        <f>M25</f>
        <v>#REF!</v>
      </c>
      <c r="N27" s="49" t="e">
        <f>N25</f>
        <v>#REF!</v>
      </c>
      <c r="O27" s="50">
        <v>13777688.27</v>
      </c>
      <c r="P27" s="51">
        <v>-2507320</v>
      </c>
    </row>
    <row r="28" spans="2:16" s="52" customFormat="1" ht="24.75" customHeight="1">
      <c r="B28" s="72">
        <v>18</v>
      </c>
      <c r="C28" s="9" t="s">
        <v>12</v>
      </c>
      <c r="D28" s="45">
        <v>109650000</v>
      </c>
      <c r="E28" s="46">
        <v>109650000</v>
      </c>
      <c r="F28" s="45">
        <v>109650000</v>
      </c>
      <c r="G28" s="63">
        <v>109650000</v>
      </c>
      <c r="H28" s="7"/>
      <c r="I28" s="7"/>
      <c r="J28" s="7"/>
      <c r="K28" s="7"/>
      <c r="L28" s="27"/>
      <c r="M28" s="50">
        <v>50950000</v>
      </c>
      <c r="N28" s="53">
        <v>50950000</v>
      </c>
      <c r="O28" s="50">
        <v>50950000</v>
      </c>
      <c r="P28" s="51">
        <f>SUM(O28)</f>
        <v>50950000</v>
      </c>
    </row>
    <row r="29" spans="2:12" ht="24.75" customHeight="1">
      <c r="B29" s="81">
        <v>19</v>
      </c>
      <c r="C29" s="87" t="s">
        <v>14</v>
      </c>
      <c r="D29" s="88" t="s">
        <v>31</v>
      </c>
      <c r="E29" s="89">
        <v>0</v>
      </c>
      <c r="F29" s="88">
        <v>0</v>
      </c>
      <c r="G29" s="90">
        <v>0</v>
      </c>
      <c r="H29" s="13"/>
      <c r="I29" s="13"/>
      <c r="J29" s="13"/>
      <c r="K29" s="13"/>
      <c r="L29" s="26"/>
    </row>
    <row r="30" spans="2:12" ht="24.75" customHeight="1" hidden="1">
      <c r="B30" s="81">
        <v>20</v>
      </c>
      <c r="C30" s="87" t="s">
        <v>27</v>
      </c>
      <c r="D30" s="68"/>
      <c r="E30" s="69"/>
      <c r="F30" s="68"/>
      <c r="G30" s="70"/>
      <c r="H30" s="13"/>
      <c r="I30" s="13"/>
      <c r="J30" s="13"/>
      <c r="K30" s="13"/>
      <c r="L30" s="26"/>
    </row>
    <row r="31" spans="2:12" ht="12.75" customHeight="1">
      <c r="B31" s="132" t="s">
        <v>9</v>
      </c>
      <c r="C31" s="123"/>
      <c r="D31" s="10"/>
      <c r="E31" s="91"/>
      <c r="F31" s="10"/>
      <c r="G31" s="92"/>
      <c r="H31" s="10"/>
      <c r="I31" s="10"/>
      <c r="J31" s="10"/>
      <c r="K31" s="60"/>
      <c r="L31" s="28"/>
    </row>
    <row r="32" spans="2:12" ht="12.75" customHeight="1">
      <c r="B32" s="132"/>
      <c r="C32" s="123"/>
      <c r="D32" s="9"/>
      <c r="E32" s="93"/>
      <c r="F32" s="9"/>
      <c r="G32" s="94"/>
      <c r="H32" s="9"/>
      <c r="I32" s="9"/>
      <c r="J32" s="9"/>
      <c r="K32" s="9"/>
      <c r="L32" s="29"/>
    </row>
    <row r="33" spans="2:12" ht="26.25" customHeight="1">
      <c r="B33" s="81" t="s">
        <v>5</v>
      </c>
      <c r="C33" s="133" t="s">
        <v>117</v>
      </c>
      <c r="D33" s="133"/>
      <c r="E33" s="133"/>
      <c r="F33" s="133"/>
      <c r="G33" s="134"/>
      <c r="H33" s="10"/>
      <c r="I33" s="10"/>
      <c r="J33" s="10"/>
      <c r="K33" s="10"/>
      <c r="L33" s="30"/>
    </row>
    <row r="34" spans="2:12" ht="27" customHeight="1">
      <c r="B34" s="81">
        <v>2</v>
      </c>
      <c r="C34" s="133" t="s">
        <v>10</v>
      </c>
      <c r="D34" s="133"/>
      <c r="E34" s="133"/>
      <c r="F34" s="133"/>
      <c r="G34" s="134"/>
      <c r="H34" s="10"/>
      <c r="I34" s="10"/>
      <c r="J34" s="10"/>
      <c r="K34" s="10"/>
      <c r="L34" s="30"/>
    </row>
    <row r="35" spans="2:12" ht="27.75" customHeight="1">
      <c r="B35" s="81">
        <v>3</v>
      </c>
      <c r="C35" s="133" t="s">
        <v>115</v>
      </c>
      <c r="D35" s="133"/>
      <c r="E35" s="133"/>
      <c r="F35" s="133"/>
      <c r="G35" s="134"/>
      <c r="H35" s="10"/>
      <c r="I35" s="10"/>
      <c r="J35" s="10"/>
      <c r="K35" s="10"/>
      <c r="L35" s="30"/>
    </row>
    <row r="36" spans="2:12" ht="12.75" customHeight="1">
      <c r="B36" s="77"/>
      <c r="C36" s="135"/>
      <c r="D36" s="135"/>
      <c r="E36" s="135"/>
      <c r="F36" s="135"/>
      <c r="G36" s="136"/>
      <c r="H36" s="10"/>
      <c r="I36" s="10"/>
      <c r="J36" s="10"/>
      <c r="K36" s="10"/>
      <c r="L36" s="30"/>
    </row>
    <row r="37" spans="2:12" ht="12.75" customHeight="1">
      <c r="B37" s="77"/>
      <c r="C37" s="137" t="s">
        <v>91</v>
      </c>
      <c r="D37" s="137"/>
      <c r="E37" s="137"/>
      <c r="F37" s="137"/>
      <c r="G37" s="138"/>
      <c r="H37" s="10"/>
      <c r="I37" s="10"/>
      <c r="J37" s="10"/>
      <c r="K37" s="10"/>
      <c r="L37" s="30"/>
    </row>
    <row r="38" spans="2:12" ht="12.75" customHeight="1">
      <c r="B38" s="77"/>
      <c r="C38" s="95"/>
      <c r="D38" s="95"/>
      <c r="E38" s="95"/>
      <c r="F38" s="95"/>
      <c r="G38" s="108"/>
      <c r="H38" s="10"/>
      <c r="I38" s="10"/>
      <c r="J38" s="10"/>
      <c r="K38" s="10"/>
      <c r="L38" s="30"/>
    </row>
    <row r="39" spans="2:12" ht="12.75" customHeight="1">
      <c r="B39" s="77"/>
      <c r="C39" s="95"/>
      <c r="D39" s="95"/>
      <c r="E39" s="95"/>
      <c r="F39" s="95"/>
      <c r="G39" s="108"/>
      <c r="H39" s="10"/>
      <c r="I39" s="10"/>
      <c r="J39" s="10"/>
      <c r="K39" s="10"/>
      <c r="L39" s="30"/>
    </row>
    <row r="40" spans="2:12" ht="12.75" customHeight="1">
      <c r="B40" s="77"/>
      <c r="C40" s="95"/>
      <c r="D40" s="95"/>
      <c r="E40" s="96"/>
      <c r="F40" s="95"/>
      <c r="G40" s="97"/>
      <c r="H40" s="11"/>
      <c r="I40" s="11"/>
      <c r="J40" s="11"/>
      <c r="K40" s="11"/>
      <c r="L40" s="11"/>
    </row>
    <row r="41" spans="2:12" ht="12.75" customHeight="1">
      <c r="B41" s="77"/>
      <c r="C41" s="126" t="s">
        <v>28</v>
      </c>
      <c r="D41" s="126"/>
      <c r="E41" s="126"/>
      <c r="F41" s="126"/>
      <c r="G41" s="127"/>
      <c r="H41" s="11"/>
      <c r="I41" s="11"/>
      <c r="J41" s="11"/>
      <c r="K41" s="11"/>
      <c r="L41" s="11"/>
    </row>
    <row r="42" spans="2:12" ht="12.75" customHeight="1">
      <c r="B42" s="77"/>
      <c r="C42" s="128" t="s">
        <v>79</v>
      </c>
      <c r="D42" s="128"/>
      <c r="E42" s="128"/>
      <c r="F42" s="128"/>
      <c r="G42" s="129"/>
      <c r="H42" s="11"/>
      <c r="I42" s="11"/>
      <c r="J42" s="11"/>
      <c r="K42" s="11"/>
      <c r="L42" s="11"/>
    </row>
    <row r="43" spans="2:12" ht="12.75" customHeight="1">
      <c r="B43" s="77"/>
      <c r="C43" s="130" t="s">
        <v>116</v>
      </c>
      <c r="D43" s="130"/>
      <c r="E43" s="130"/>
      <c r="F43" s="130"/>
      <c r="G43" s="131"/>
      <c r="H43" s="11"/>
      <c r="I43" s="11"/>
      <c r="J43" s="11"/>
      <c r="K43" s="11"/>
      <c r="L43" s="11"/>
    </row>
    <row r="44" spans="2:12" ht="12.75" customHeight="1">
      <c r="B44" s="77"/>
      <c r="C44" s="9"/>
      <c r="D44" s="9"/>
      <c r="E44" s="9"/>
      <c r="F44" s="9"/>
      <c r="G44" s="104"/>
      <c r="H44" s="11"/>
      <c r="I44" s="11"/>
      <c r="J44" s="11"/>
      <c r="K44" s="11"/>
      <c r="L44" s="11"/>
    </row>
    <row r="45" spans="2:10" ht="12.75" customHeight="1">
      <c r="B45" s="77"/>
      <c r="C45" s="10"/>
      <c r="D45" s="10"/>
      <c r="E45" s="91"/>
      <c r="F45" s="10"/>
      <c r="G45" s="92"/>
      <c r="H45" s="11"/>
      <c r="I45" s="11"/>
      <c r="J45" s="11"/>
    </row>
    <row r="46" spans="2:12" ht="15">
      <c r="B46" s="100"/>
      <c r="C46" s="103" t="s">
        <v>98</v>
      </c>
      <c r="D46" s="37"/>
      <c r="E46" s="20"/>
      <c r="F46" s="37"/>
      <c r="G46" s="101"/>
      <c r="H46" s="31"/>
      <c r="I46" s="31"/>
      <c r="J46" s="31"/>
      <c r="K46" s="31"/>
      <c r="L46" s="31"/>
    </row>
    <row r="47" spans="2:12" ht="15">
      <c r="B47" s="100"/>
      <c r="C47" s="106" t="s">
        <v>99</v>
      </c>
      <c r="D47" s="37"/>
      <c r="E47" s="20"/>
      <c r="F47" s="37"/>
      <c r="G47" s="101"/>
      <c r="H47" s="29"/>
      <c r="I47" s="29"/>
      <c r="J47" s="29"/>
      <c r="K47" s="29"/>
      <c r="L47" s="29"/>
    </row>
    <row r="48" spans="2:12" ht="12.75">
      <c r="B48" s="100"/>
      <c r="C48" s="106" t="s">
        <v>100</v>
      </c>
      <c r="D48" s="37"/>
      <c r="E48" s="20"/>
      <c r="F48" s="37"/>
      <c r="G48" s="101"/>
      <c r="H48" s="10"/>
      <c r="I48" s="10"/>
      <c r="J48" s="10"/>
      <c r="K48" s="10"/>
      <c r="L48" s="10"/>
    </row>
    <row r="49" spans="2:7" ht="13.5" thickBot="1">
      <c r="B49" s="12"/>
      <c r="C49" s="107" t="s">
        <v>101</v>
      </c>
      <c r="D49" s="66"/>
      <c r="E49" s="67"/>
      <c r="F49" s="66"/>
      <c r="G49" s="102"/>
    </row>
    <row r="50" spans="2:7" ht="12.75">
      <c r="B50" s="34"/>
      <c r="C50" s="37"/>
      <c r="D50" s="37"/>
      <c r="E50" s="20"/>
      <c r="F50" s="37"/>
      <c r="G50" s="20"/>
    </row>
    <row r="51" spans="2:7" ht="12.75">
      <c r="B51" s="34"/>
      <c r="C51" s="37"/>
      <c r="D51" s="37"/>
      <c r="E51" s="20"/>
      <c r="F51" s="37"/>
      <c r="G51" s="20"/>
    </row>
    <row r="52" spans="2:7" ht="12.75">
      <c r="B52" s="34"/>
      <c r="C52" s="37"/>
      <c r="D52" s="37"/>
      <c r="E52" s="20"/>
      <c r="F52" s="37"/>
      <c r="G52" s="20"/>
    </row>
    <row r="53" spans="2:7" ht="12.75">
      <c r="B53" s="34"/>
      <c r="C53" s="37"/>
      <c r="D53" s="37"/>
      <c r="E53" s="20"/>
      <c r="F53" s="37"/>
      <c r="G53" s="20"/>
    </row>
    <row r="54" spans="2:7" ht="12.75">
      <c r="B54" s="34"/>
      <c r="C54" s="37"/>
      <c r="D54" s="37"/>
      <c r="E54" s="20"/>
      <c r="F54" s="37"/>
      <c r="G54" s="20"/>
    </row>
    <row r="55" spans="2:7" ht="12.75">
      <c r="B55" s="34"/>
      <c r="C55" s="37"/>
      <c r="D55" s="37"/>
      <c r="E55" s="20"/>
      <c r="F55" s="37"/>
      <c r="G55" s="20"/>
    </row>
    <row r="56" spans="2:7" ht="12.75">
      <c r="B56" s="34"/>
      <c r="C56" s="37"/>
      <c r="D56" s="37"/>
      <c r="E56" s="20"/>
      <c r="F56" s="37"/>
      <c r="G56" s="20"/>
    </row>
    <row r="57" spans="2:7" ht="12.75">
      <c r="B57" s="34"/>
      <c r="C57" s="37"/>
      <c r="D57" s="37"/>
      <c r="E57" s="20"/>
      <c r="F57" s="37"/>
      <c r="G57" s="20"/>
    </row>
    <row r="58" spans="2:7" ht="12.75">
      <c r="B58" s="34"/>
      <c r="C58" s="37"/>
      <c r="D58" s="37"/>
      <c r="E58" s="20"/>
      <c r="F58" s="37"/>
      <c r="G58" s="20"/>
    </row>
    <row r="59" spans="2:7" ht="12.75">
      <c r="B59" s="34"/>
      <c r="C59" s="37"/>
      <c r="D59" s="37"/>
      <c r="E59" s="20"/>
      <c r="F59" s="37"/>
      <c r="G59" s="20"/>
    </row>
    <row r="60" spans="2:7" ht="12.75">
      <c r="B60" s="34"/>
      <c r="C60" s="37"/>
      <c r="D60" s="37"/>
      <c r="E60" s="20"/>
      <c r="F60" s="37"/>
      <c r="G60" s="20"/>
    </row>
    <row r="61" spans="2:7" ht="12.75">
      <c r="B61" s="34"/>
      <c r="C61" s="37"/>
      <c r="D61" s="37"/>
      <c r="F61" s="37"/>
      <c r="G61" s="20"/>
    </row>
    <row r="62" spans="2:7" ht="12.75">
      <c r="B62" s="34"/>
      <c r="C62" s="37"/>
      <c r="D62" s="37"/>
      <c r="F62" s="37"/>
      <c r="G62" s="20"/>
    </row>
    <row r="63" spans="2:7" ht="12.75">
      <c r="B63" s="34"/>
      <c r="C63" s="37"/>
      <c r="D63" s="37"/>
      <c r="F63" s="37"/>
      <c r="G63" s="20"/>
    </row>
    <row r="64" spans="2:7" ht="12.75">
      <c r="B64" s="34"/>
      <c r="C64" s="37"/>
      <c r="D64" s="37"/>
      <c r="F64" s="37"/>
      <c r="G64" s="20"/>
    </row>
    <row r="65" spans="2:7" ht="12.75">
      <c r="B65" s="34"/>
      <c r="C65" s="37"/>
      <c r="D65" s="37"/>
      <c r="F65" s="37"/>
      <c r="G65" s="20"/>
    </row>
    <row r="66" spans="2:7" ht="12.75">
      <c r="B66" s="34"/>
      <c r="C66" s="37"/>
      <c r="D66" s="37"/>
      <c r="F66" s="37"/>
      <c r="G66" s="20"/>
    </row>
    <row r="67" spans="2:7" ht="12.75">
      <c r="B67" s="34"/>
      <c r="C67" s="37"/>
      <c r="D67" s="37"/>
      <c r="F67" s="37"/>
      <c r="G67" s="20"/>
    </row>
    <row r="68" spans="2:7" ht="12.75">
      <c r="B68" s="34"/>
      <c r="C68" s="37"/>
      <c r="D68" s="37"/>
      <c r="F68" s="37"/>
      <c r="G68" s="20"/>
    </row>
    <row r="69" spans="2:7" ht="12.75">
      <c r="B69" s="34"/>
      <c r="C69" s="37"/>
      <c r="D69" s="37"/>
      <c r="F69" s="37"/>
      <c r="G69" s="20"/>
    </row>
    <row r="70" spans="2:7" ht="12.75">
      <c r="B70" s="34"/>
      <c r="C70" s="37"/>
      <c r="D70" s="37"/>
      <c r="F70" s="37"/>
      <c r="G70" s="20"/>
    </row>
    <row r="71" spans="2:7" ht="12.75">
      <c r="B71" s="34"/>
      <c r="C71" s="37"/>
      <c r="D71" s="37"/>
      <c r="F71" s="37"/>
      <c r="G71" s="20"/>
    </row>
    <row r="72" spans="2:7" ht="12.75">
      <c r="B72" s="34"/>
      <c r="C72" s="37"/>
      <c r="D72" s="37"/>
      <c r="F72" s="37"/>
      <c r="G72" s="20"/>
    </row>
    <row r="73" spans="2:7" ht="12.75">
      <c r="B73" s="34"/>
      <c r="C73" s="37"/>
      <c r="D73" s="37"/>
      <c r="F73" s="37"/>
      <c r="G73" s="20"/>
    </row>
    <row r="74" spans="2:7" ht="12.75">
      <c r="B74" s="34"/>
      <c r="C74" s="37"/>
      <c r="D74" s="37"/>
      <c r="F74" s="37"/>
      <c r="G74" s="20"/>
    </row>
    <row r="75" spans="2:7" ht="12.75">
      <c r="B75" s="34"/>
      <c r="C75" s="37"/>
      <c r="D75" s="37"/>
      <c r="F75" s="37"/>
      <c r="G75" s="20"/>
    </row>
    <row r="76" spans="2:7" ht="12.75">
      <c r="B76" s="34"/>
      <c r="C76" s="37"/>
      <c r="D76" s="37"/>
      <c r="F76" s="37"/>
      <c r="G76" s="20"/>
    </row>
    <row r="77" spans="2:7" ht="12.75">
      <c r="B77" s="34"/>
      <c r="C77" s="37"/>
      <c r="D77" s="37"/>
      <c r="F77" s="37"/>
      <c r="G77" s="20"/>
    </row>
    <row r="78" spans="2:7" ht="12.75">
      <c r="B78" s="34"/>
      <c r="C78" s="37"/>
      <c r="D78" s="37"/>
      <c r="F78" s="37"/>
      <c r="G78" s="20"/>
    </row>
    <row r="79" spans="2:7" ht="12.75">
      <c r="B79" s="34"/>
      <c r="C79" s="37"/>
      <c r="D79" s="37"/>
      <c r="F79" s="37"/>
      <c r="G79" s="20"/>
    </row>
    <row r="80" spans="2:7" ht="12.75">
      <c r="B80" s="34"/>
      <c r="C80" s="37"/>
      <c r="D80" s="37"/>
      <c r="F80" s="37"/>
      <c r="G80" s="20"/>
    </row>
    <row r="81" spans="2:7" ht="12.75">
      <c r="B81" s="34"/>
      <c r="C81" s="37"/>
      <c r="D81" s="37"/>
      <c r="F81" s="37"/>
      <c r="G81" s="20"/>
    </row>
    <row r="82" spans="2:7" ht="12.75">
      <c r="B82" s="34"/>
      <c r="C82" s="37"/>
      <c r="D82" s="37"/>
      <c r="F82" s="37"/>
      <c r="G82" s="20"/>
    </row>
    <row r="83" spans="2:7" ht="12.75">
      <c r="B83" s="34"/>
      <c r="C83" s="37"/>
      <c r="D83" s="37"/>
      <c r="F83" s="37"/>
      <c r="G83" s="20"/>
    </row>
    <row r="84" spans="2:7" ht="12.75">
      <c r="B84" s="34"/>
      <c r="C84" s="37"/>
      <c r="D84" s="37"/>
      <c r="F84" s="37"/>
      <c r="G84" s="20"/>
    </row>
    <row r="85" spans="2:7" ht="12.75">
      <c r="B85" s="34"/>
      <c r="C85" s="37"/>
      <c r="D85" s="37"/>
      <c r="F85" s="37"/>
      <c r="G85" s="20"/>
    </row>
    <row r="86" spans="2:7" ht="12.75">
      <c r="B86" s="34"/>
      <c r="C86" s="37"/>
      <c r="D86" s="37"/>
      <c r="F86" s="37"/>
      <c r="G86" s="20"/>
    </row>
    <row r="87" spans="2:7" ht="12.75">
      <c r="B87" s="34"/>
      <c r="C87" s="37"/>
      <c r="D87" s="37"/>
      <c r="F87" s="37"/>
      <c r="G87" s="20"/>
    </row>
    <row r="88" spans="2:7" ht="12.75">
      <c r="B88" s="34"/>
      <c r="C88" s="37"/>
      <c r="D88" s="37"/>
      <c r="F88" s="37"/>
      <c r="G88" s="20"/>
    </row>
    <row r="89" spans="2:7" ht="12.75">
      <c r="B89" s="34"/>
      <c r="C89" s="37"/>
      <c r="D89" s="37"/>
      <c r="F89" s="37"/>
      <c r="G89" s="20"/>
    </row>
    <row r="90" spans="2:7" ht="12.75">
      <c r="B90" s="34"/>
      <c r="C90" s="37"/>
      <c r="D90" s="37"/>
      <c r="F90" s="37"/>
      <c r="G90" s="20"/>
    </row>
    <row r="91" spans="2:7" ht="12.75">
      <c r="B91" s="34"/>
      <c r="C91" s="37"/>
      <c r="D91" s="37"/>
      <c r="F91" s="37"/>
      <c r="G91" s="20"/>
    </row>
    <row r="92" spans="2:7" ht="12.75">
      <c r="B92" s="34"/>
      <c r="C92" s="37"/>
      <c r="D92" s="37"/>
      <c r="F92" s="37"/>
      <c r="G92" s="20"/>
    </row>
    <row r="93" spans="2:7" ht="12.75">
      <c r="B93" s="34"/>
      <c r="C93" s="37"/>
      <c r="D93" s="37"/>
      <c r="F93" s="37"/>
      <c r="G93" s="20"/>
    </row>
    <row r="94" spans="2:7" ht="12.75">
      <c r="B94" s="34"/>
      <c r="C94" s="37"/>
      <c r="D94" s="37"/>
      <c r="F94" s="37"/>
      <c r="G94" s="20"/>
    </row>
    <row r="95" spans="2:7" ht="12.75">
      <c r="B95" s="34"/>
      <c r="C95" s="37"/>
      <c r="D95" s="37"/>
      <c r="F95" s="37"/>
      <c r="G95" s="20"/>
    </row>
    <row r="96" spans="2:7" ht="12.75">
      <c r="B96" s="34"/>
      <c r="C96" s="37"/>
      <c r="D96" s="37"/>
      <c r="F96" s="37"/>
      <c r="G96" s="20"/>
    </row>
    <row r="97" spans="2:7" ht="12.75">
      <c r="B97" s="34"/>
      <c r="C97" s="37"/>
      <c r="D97" s="37"/>
      <c r="F97" s="37"/>
      <c r="G97" s="20"/>
    </row>
    <row r="98" spans="2:7" ht="12.75">
      <c r="B98" s="34"/>
      <c r="C98" s="37"/>
      <c r="D98" s="37"/>
      <c r="F98" s="37"/>
      <c r="G98" s="20"/>
    </row>
    <row r="99" spans="2:7" ht="12.75">
      <c r="B99" s="34"/>
      <c r="C99" s="37"/>
      <c r="D99" s="37"/>
      <c r="F99" s="37"/>
      <c r="G99" s="20"/>
    </row>
    <row r="100" spans="2:7" ht="12.75">
      <c r="B100" s="34"/>
      <c r="C100" s="37"/>
      <c r="D100" s="37"/>
      <c r="F100" s="37"/>
      <c r="G100" s="20"/>
    </row>
    <row r="101" spans="2:7" ht="12.75">
      <c r="B101" s="34"/>
      <c r="C101" s="37"/>
      <c r="D101" s="37"/>
      <c r="F101" s="37"/>
      <c r="G101" s="20"/>
    </row>
    <row r="102" spans="2:7" ht="12.75">
      <c r="B102" s="34"/>
      <c r="C102" s="37"/>
      <c r="D102" s="37"/>
      <c r="F102" s="37"/>
      <c r="G102" s="20"/>
    </row>
    <row r="103" spans="2:7" ht="12.75">
      <c r="B103" s="34"/>
      <c r="C103" s="37"/>
      <c r="D103" s="37"/>
      <c r="F103" s="37"/>
      <c r="G103" s="20"/>
    </row>
    <row r="104" spans="2:7" ht="12.75">
      <c r="B104" s="34"/>
      <c r="C104" s="37"/>
      <c r="D104" s="37"/>
      <c r="F104" s="37"/>
      <c r="G104" s="20"/>
    </row>
    <row r="105" spans="2:7" ht="12.75">
      <c r="B105" s="34"/>
      <c r="C105" s="37"/>
      <c r="D105" s="37"/>
      <c r="F105" s="37"/>
      <c r="G105" s="20"/>
    </row>
    <row r="106" spans="2:7" ht="12.75">
      <c r="B106" s="34"/>
      <c r="C106" s="37"/>
      <c r="D106" s="37"/>
      <c r="F106" s="37"/>
      <c r="G106" s="20"/>
    </row>
    <row r="107" spans="2:7" ht="12.75">
      <c r="B107" s="34"/>
      <c r="C107" s="37"/>
      <c r="D107" s="37"/>
      <c r="F107" s="37"/>
      <c r="G107" s="20"/>
    </row>
    <row r="108" spans="2:7" ht="12.75">
      <c r="B108" s="34"/>
      <c r="C108" s="37"/>
      <c r="D108" s="37"/>
      <c r="F108" s="37"/>
      <c r="G108" s="20"/>
    </row>
    <row r="109" spans="2:7" ht="12.75">
      <c r="B109" s="34"/>
      <c r="C109" s="37"/>
      <c r="D109" s="37"/>
      <c r="F109" s="37"/>
      <c r="G109" s="20"/>
    </row>
    <row r="110" spans="2:7" ht="12.75">
      <c r="B110" s="34"/>
      <c r="C110" s="37"/>
      <c r="D110" s="37"/>
      <c r="F110" s="37"/>
      <c r="G110" s="20"/>
    </row>
    <row r="111" spans="2:7" ht="12.75">
      <c r="B111" s="34"/>
      <c r="C111" s="37"/>
      <c r="D111" s="37"/>
      <c r="F111" s="37"/>
      <c r="G111" s="20"/>
    </row>
    <row r="112" spans="2:7" ht="12.75">
      <c r="B112" s="34"/>
      <c r="C112" s="37"/>
      <c r="D112" s="37"/>
      <c r="F112" s="37"/>
      <c r="G112" s="20"/>
    </row>
    <row r="113" spans="2:7" ht="12.75">
      <c r="B113" s="34"/>
      <c r="C113" s="37"/>
      <c r="D113" s="37"/>
      <c r="F113" s="37"/>
      <c r="G113" s="20"/>
    </row>
    <row r="114" spans="2:7" ht="12.75">
      <c r="B114" s="34"/>
      <c r="C114" s="37"/>
      <c r="D114" s="37"/>
      <c r="F114" s="37"/>
      <c r="G114" s="20"/>
    </row>
    <row r="115" spans="2:7" ht="12.75">
      <c r="B115" s="34"/>
      <c r="C115" s="37"/>
      <c r="D115" s="37"/>
      <c r="F115" s="37"/>
      <c r="G115" s="20"/>
    </row>
    <row r="116" spans="2:7" ht="12.75">
      <c r="B116" s="34"/>
      <c r="C116" s="37"/>
      <c r="D116" s="37"/>
      <c r="F116" s="37"/>
      <c r="G116" s="20"/>
    </row>
    <row r="117" spans="2:7" ht="12.75">
      <c r="B117" s="34"/>
      <c r="C117" s="37"/>
      <c r="D117" s="37"/>
      <c r="F117" s="37"/>
      <c r="G117" s="20"/>
    </row>
    <row r="118" spans="2:7" ht="12.75">
      <c r="B118" s="34"/>
      <c r="C118" s="37"/>
      <c r="D118" s="37"/>
      <c r="F118" s="37"/>
      <c r="G118" s="20"/>
    </row>
    <row r="119" spans="2:7" ht="12.75">
      <c r="B119" s="34"/>
      <c r="C119" s="37"/>
      <c r="D119" s="37"/>
      <c r="F119" s="37"/>
      <c r="G119" s="20"/>
    </row>
    <row r="120" spans="2:7" ht="12.75">
      <c r="B120" s="34"/>
      <c r="C120" s="37"/>
      <c r="D120" s="37"/>
      <c r="F120" s="37"/>
      <c r="G120" s="20"/>
    </row>
    <row r="121" spans="2:7" ht="12.75">
      <c r="B121" s="34"/>
      <c r="C121" s="37"/>
      <c r="D121" s="37"/>
      <c r="F121" s="37"/>
      <c r="G121" s="20"/>
    </row>
    <row r="122" spans="2:7" ht="12.75">
      <c r="B122" s="34"/>
      <c r="C122" s="37"/>
      <c r="D122" s="37"/>
      <c r="F122" s="37"/>
      <c r="G122" s="20"/>
    </row>
    <row r="123" spans="2:7" ht="12.75">
      <c r="B123" s="34"/>
      <c r="C123" s="37"/>
      <c r="D123" s="37"/>
      <c r="F123" s="37"/>
      <c r="G123" s="20"/>
    </row>
    <row r="124" spans="2:7" ht="12.75">
      <c r="B124" s="34"/>
      <c r="C124" s="37"/>
      <c r="D124" s="37"/>
      <c r="F124" s="37"/>
      <c r="G124" s="20"/>
    </row>
    <row r="125" spans="2:7" ht="12.75">
      <c r="B125" s="34"/>
      <c r="C125" s="37"/>
      <c r="D125" s="37"/>
      <c r="F125" s="37"/>
      <c r="G125" s="20"/>
    </row>
    <row r="126" spans="2:7" ht="12.75">
      <c r="B126" s="34"/>
      <c r="C126" s="37"/>
      <c r="D126" s="37"/>
      <c r="F126" s="37"/>
      <c r="G126" s="20"/>
    </row>
    <row r="127" spans="2:7" ht="12.75">
      <c r="B127" s="34"/>
      <c r="C127" s="37"/>
      <c r="D127" s="37"/>
      <c r="F127" s="37"/>
      <c r="G127" s="20"/>
    </row>
    <row r="128" spans="2:7" ht="12.75">
      <c r="B128" s="34"/>
      <c r="C128" s="37"/>
      <c r="D128" s="37"/>
      <c r="F128" s="37"/>
      <c r="G128" s="20"/>
    </row>
    <row r="129" spans="2:7" ht="12.75">
      <c r="B129" s="34"/>
      <c r="C129" s="37"/>
      <c r="D129" s="37"/>
      <c r="F129" s="37"/>
      <c r="G129" s="20"/>
    </row>
    <row r="130" spans="2:7" ht="12.75">
      <c r="B130" s="34"/>
      <c r="C130" s="37"/>
      <c r="D130" s="37"/>
      <c r="F130" s="37"/>
      <c r="G130" s="20"/>
    </row>
    <row r="131" spans="2:7" ht="12.75">
      <c r="B131" s="34"/>
      <c r="C131" s="37"/>
      <c r="D131" s="37"/>
      <c r="F131" s="37"/>
      <c r="G131" s="20"/>
    </row>
    <row r="132" spans="2:7" ht="12.75">
      <c r="B132" s="34"/>
      <c r="C132" s="37"/>
      <c r="D132" s="37"/>
      <c r="F132" s="37"/>
      <c r="G132" s="20"/>
    </row>
    <row r="133" spans="2:4" ht="12.75">
      <c r="B133" s="34"/>
      <c r="C133" s="37"/>
      <c r="D133" s="37"/>
    </row>
    <row r="134" spans="2:4" ht="12.75">
      <c r="B134" s="34"/>
      <c r="C134" s="37"/>
      <c r="D134" s="37"/>
    </row>
    <row r="135" spans="2:4" ht="12.75">
      <c r="B135" s="34"/>
      <c r="C135" s="37"/>
      <c r="D135" s="37"/>
    </row>
    <row r="136" spans="2:4" ht="12.75">
      <c r="B136" s="34"/>
      <c r="C136" s="37"/>
      <c r="D136" s="37"/>
    </row>
    <row r="137" spans="2:4" ht="12.75">
      <c r="B137" s="34"/>
      <c r="C137" s="37"/>
      <c r="D137" s="37"/>
    </row>
    <row r="138" spans="2:4" ht="12.75">
      <c r="B138" s="34"/>
      <c r="C138" s="37"/>
      <c r="D138" s="37"/>
    </row>
    <row r="139" spans="2:4" ht="12.75">
      <c r="B139" s="34"/>
      <c r="C139" s="37"/>
      <c r="D139" s="37"/>
    </row>
    <row r="140" spans="2:4" ht="12.75">
      <c r="B140" s="34"/>
      <c r="C140" s="37"/>
      <c r="D140" s="37"/>
    </row>
    <row r="141" spans="2:4" ht="12.75">
      <c r="B141" s="34"/>
      <c r="C141" s="37"/>
      <c r="D141" s="37"/>
    </row>
    <row r="142" spans="2:4" ht="12.75">
      <c r="B142" s="34"/>
      <c r="C142" s="37"/>
      <c r="D142" s="37"/>
    </row>
  </sheetData>
  <sheetProtection/>
  <mergeCells count="17">
    <mergeCell ref="C41:G41"/>
    <mergeCell ref="C42:G42"/>
    <mergeCell ref="C43:G43"/>
    <mergeCell ref="B31:C32"/>
    <mergeCell ref="C33:G33"/>
    <mergeCell ref="C34:G34"/>
    <mergeCell ref="C35:G35"/>
    <mergeCell ref="C36:G36"/>
    <mergeCell ref="C37:G37"/>
    <mergeCell ref="B2:G2"/>
    <mergeCell ref="B4:G4"/>
    <mergeCell ref="B5:G5"/>
    <mergeCell ref="F6:G6"/>
    <mergeCell ref="B7:B9"/>
    <mergeCell ref="C7:C9"/>
    <mergeCell ref="D7:E7"/>
    <mergeCell ref="F7:G7"/>
  </mergeCells>
  <printOptions/>
  <pageMargins left="0.75" right="0.75" top="1" bottom="0.85" header="0.5" footer="0.33"/>
  <pageSetup horizontalDpi="600" verticalDpi="600" orientation="portrait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P142"/>
  <sheetViews>
    <sheetView zoomScalePageLayoutView="0" workbookViewId="0" topLeftCell="A4">
      <selection activeCell="E20" sqref="E20"/>
    </sheetView>
  </sheetViews>
  <sheetFormatPr defaultColWidth="9.140625" defaultRowHeight="12.75"/>
  <cols>
    <col min="1" max="1" width="1.8515625" style="6" customWidth="1"/>
    <col min="2" max="2" width="5.421875" style="35" customWidth="1"/>
    <col min="3" max="3" width="25.7109375" style="6" customWidth="1"/>
    <col min="4" max="4" width="19.57421875" style="6" customWidth="1"/>
    <col min="5" max="5" width="20.00390625" style="36" customWidth="1"/>
    <col min="6" max="6" width="20.8515625" style="6" customWidth="1"/>
    <col min="7" max="7" width="20.8515625" style="36" customWidth="1"/>
    <col min="8" max="10" width="12.7109375" style="6" hidden="1" customWidth="1"/>
    <col min="11" max="11" width="18.28125" style="6" hidden="1" customWidth="1"/>
    <col min="12" max="12" width="16.57421875" style="6" customWidth="1"/>
    <col min="13" max="15" width="0" style="6" hidden="1" customWidth="1"/>
    <col min="16" max="16" width="20.8515625" style="6" hidden="1" customWidth="1"/>
    <col min="17" max="16384" width="9.140625" style="6" customWidth="1"/>
  </cols>
  <sheetData>
    <row r="1" ht="3.75" customHeight="1" thickBot="1"/>
    <row r="2" spans="2:12" ht="25.5" customHeight="1">
      <c r="B2" s="114" t="s">
        <v>77</v>
      </c>
      <c r="C2" s="115"/>
      <c r="D2" s="115"/>
      <c r="E2" s="115"/>
      <c r="F2" s="115"/>
      <c r="G2" s="116"/>
      <c r="H2" s="3"/>
      <c r="I2" s="3"/>
      <c r="J2" s="3"/>
      <c r="K2" s="15"/>
      <c r="L2" s="15"/>
    </row>
    <row r="3" spans="2:12" ht="12.75" customHeight="1">
      <c r="B3" s="1"/>
      <c r="C3" s="2"/>
      <c r="D3" s="2"/>
      <c r="E3" s="16"/>
      <c r="F3" s="2"/>
      <c r="G3" s="61"/>
      <c r="H3" s="3"/>
      <c r="I3" s="3"/>
      <c r="J3" s="3"/>
      <c r="K3" s="15"/>
      <c r="L3" s="15"/>
    </row>
    <row r="4" spans="2:12" ht="12.75" customHeight="1">
      <c r="B4" s="117" t="s">
        <v>97</v>
      </c>
      <c r="C4" s="118"/>
      <c r="D4" s="118"/>
      <c r="E4" s="118"/>
      <c r="F4" s="118"/>
      <c r="G4" s="119"/>
      <c r="H4" s="4"/>
      <c r="I4" s="4"/>
      <c r="J4" s="4"/>
      <c r="K4" s="17"/>
      <c r="L4" s="17"/>
    </row>
    <row r="5" spans="2:10" ht="12.75" customHeight="1">
      <c r="B5" s="117" t="s">
        <v>44</v>
      </c>
      <c r="C5" s="118"/>
      <c r="D5" s="118"/>
      <c r="E5" s="118"/>
      <c r="F5" s="118"/>
      <c r="G5" s="119"/>
      <c r="H5" s="5"/>
      <c r="I5" s="5"/>
      <c r="J5" s="5"/>
    </row>
    <row r="6" spans="2:7" ht="12.75" customHeight="1" thickBot="1">
      <c r="B6" s="12"/>
      <c r="C6" s="66"/>
      <c r="D6" s="66"/>
      <c r="E6" s="67"/>
      <c r="F6" s="139"/>
      <c r="G6" s="140"/>
    </row>
    <row r="7" spans="2:12" ht="12.75" customHeight="1">
      <c r="B7" s="122" t="s">
        <v>17</v>
      </c>
      <c r="C7" s="123" t="s">
        <v>0</v>
      </c>
      <c r="D7" s="124" t="s">
        <v>1</v>
      </c>
      <c r="E7" s="124"/>
      <c r="F7" s="124" t="s">
        <v>18</v>
      </c>
      <c r="G7" s="125"/>
      <c r="H7" s="18"/>
      <c r="I7" s="18"/>
      <c r="J7" s="18"/>
      <c r="K7" s="18"/>
      <c r="L7" s="18"/>
    </row>
    <row r="8" spans="2:12" ht="12.75" customHeight="1">
      <c r="B8" s="122"/>
      <c r="C8" s="123"/>
      <c r="D8" s="74" t="s">
        <v>54</v>
      </c>
      <c r="E8" s="75" t="s">
        <v>13</v>
      </c>
      <c r="F8" s="74" t="s">
        <v>43</v>
      </c>
      <c r="G8" s="76" t="s">
        <v>2</v>
      </c>
      <c r="I8" s="5"/>
      <c r="J8" s="5"/>
      <c r="K8" s="5"/>
      <c r="L8" s="5"/>
    </row>
    <row r="9" spans="2:12" ht="12.75" customHeight="1">
      <c r="B9" s="122"/>
      <c r="C9" s="123"/>
      <c r="D9" s="74" t="s">
        <v>4</v>
      </c>
      <c r="E9" s="75" t="s">
        <v>4</v>
      </c>
      <c r="F9" s="74" t="s">
        <v>4</v>
      </c>
      <c r="G9" s="76" t="s">
        <v>15</v>
      </c>
      <c r="I9" s="5"/>
      <c r="J9" s="5"/>
      <c r="K9" s="5"/>
      <c r="L9" s="5"/>
    </row>
    <row r="10" spans="2:7" ht="4.5" customHeight="1">
      <c r="B10" s="77"/>
      <c r="D10" s="78"/>
      <c r="F10" s="78"/>
      <c r="G10" s="79"/>
    </row>
    <row r="11" spans="2:7" ht="12.75" customHeight="1">
      <c r="B11" s="77"/>
      <c r="C11" s="80" t="s">
        <v>19</v>
      </c>
      <c r="D11" s="78"/>
      <c r="F11" s="78"/>
      <c r="G11" s="79"/>
    </row>
    <row r="12" spans="2:16" ht="12.75" customHeight="1">
      <c r="B12" s="81" t="s">
        <v>20</v>
      </c>
      <c r="C12" s="10" t="s">
        <v>6</v>
      </c>
      <c r="D12" s="38">
        <f>'31-03-2009'!F12*22%</f>
        <v>0</v>
      </c>
      <c r="E12" s="39">
        <f>F12*22%</f>
        <v>0</v>
      </c>
      <c r="F12" s="45">
        <v>0</v>
      </c>
      <c r="G12" s="63">
        <v>0</v>
      </c>
      <c r="H12" s="40">
        <f>244.04+M12</f>
        <v>87065111.29</v>
      </c>
      <c r="I12" s="40">
        <v>361</v>
      </c>
      <c r="J12" s="40">
        <f>I12-H12</f>
        <v>-87064750.29</v>
      </c>
      <c r="K12" s="40" t="s">
        <v>7</v>
      </c>
      <c r="L12" s="21"/>
      <c r="M12" s="41">
        <f>O12-279805643</f>
        <v>87064867.25</v>
      </c>
      <c r="N12" s="42">
        <f>P12-143548804.58</f>
        <v>53605990.41999999</v>
      </c>
      <c r="O12" s="43">
        <v>366870510.25</v>
      </c>
      <c r="P12" s="44">
        <v>197154795</v>
      </c>
    </row>
    <row r="13" spans="2:16" ht="12.75" customHeight="1">
      <c r="B13" s="81" t="s">
        <v>21</v>
      </c>
      <c r="C13" s="10" t="s">
        <v>22</v>
      </c>
      <c r="D13" s="38">
        <f>'31-03-2009'!F13*22%</f>
        <v>0</v>
      </c>
      <c r="E13" s="39">
        <f>F13*22%</f>
        <v>0</v>
      </c>
      <c r="F13" s="45">
        <v>0</v>
      </c>
      <c r="G13" s="63">
        <v>0</v>
      </c>
      <c r="H13" s="40">
        <f>60.87+M13</f>
        <v>1300080.87</v>
      </c>
      <c r="I13" s="40">
        <v>107.32</v>
      </c>
      <c r="J13" s="40">
        <f>I13-H13</f>
        <v>-1299973.55</v>
      </c>
      <c r="K13" s="40"/>
      <c r="L13" s="21"/>
      <c r="M13" s="41">
        <f>O13-350905</f>
        <v>1300020</v>
      </c>
      <c r="N13" s="42">
        <f>P13-622567.29</f>
        <v>323341.70999999996</v>
      </c>
      <c r="O13" s="43">
        <v>1650925</v>
      </c>
      <c r="P13" s="44">
        <v>945909</v>
      </c>
    </row>
    <row r="14" spans="2:16" ht="12.75" customHeight="1">
      <c r="B14" s="81"/>
      <c r="C14" s="10"/>
      <c r="D14" s="38"/>
      <c r="E14" s="39"/>
      <c r="F14" s="45"/>
      <c r="G14" s="63"/>
      <c r="H14" s="40"/>
      <c r="I14" s="40"/>
      <c r="J14" s="40"/>
      <c r="K14" s="40"/>
      <c r="L14" s="21"/>
      <c r="M14" s="41"/>
      <c r="N14" s="42"/>
      <c r="O14" s="43"/>
      <c r="P14" s="44"/>
    </row>
    <row r="15" spans="2:16" s="52" customFormat="1" ht="12.75" customHeight="1">
      <c r="B15" s="82"/>
      <c r="C15" s="83" t="s">
        <v>23</v>
      </c>
      <c r="D15" s="38">
        <f>SUM(D12:D14)</f>
        <v>0</v>
      </c>
      <c r="E15" s="39">
        <f>SUM(E12:E13)</f>
        <v>0</v>
      </c>
      <c r="F15" s="45">
        <f>SUM(F12:F14)</f>
        <v>0</v>
      </c>
      <c r="G15" s="63">
        <f>SUM(G12:G13)</f>
        <v>0</v>
      </c>
      <c r="H15" s="47"/>
      <c r="I15" s="47"/>
      <c r="J15" s="47"/>
      <c r="K15" s="47"/>
      <c r="L15" s="22"/>
      <c r="M15" s="48">
        <f>SUM(M12:M13)</f>
        <v>88364887.25</v>
      </c>
      <c r="N15" s="49">
        <f>SUM(N12:N13)</f>
        <v>53929332.12999999</v>
      </c>
      <c r="O15" s="50">
        <f>SUM(O12:O13)</f>
        <v>368521435.25</v>
      </c>
      <c r="P15" s="51">
        <f>SUM(P12:P13)</f>
        <v>198100704</v>
      </c>
    </row>
    <row r="16" spans="2:16" ht="12.75" customHeight="1">
      <c r="B16" s="81"/>
      <c r="C16" s="84" t="s">
        <v>8</v>
      </c>
      <c r="D16" s="38"/>
      <c r="E16" s="39"/>
      <c r="F16" s="45"/>
      <c r="G16" s="63"/>
      <c r="H16" s="40"/>
      <c r="I16" s="40"/>
      <c r="J16" s="40"/>
      <c r="K16" s="40"/>
      <c r="L16" s="21"/>
      <c r="M16" s="41"/>
      <c r="N16" s="42"/>
      <c r="O16" s="19"/>
      <c r="P16" s="37"/>
    </row>
    <row r="17" spans="2:16" ht="22.5" customHeight="1">
      <c r="B17" s="81"/>
      <c r="C17" s="10" t="s">
        <v>82</v>
      </c>
      <c r="D17" s="38">
        <f>('31-03-2009'!F17-5500)*22%</f>
        <v>0</v>
      </c>
      <c r="E17" s="39">
        <f>(F17-5500)*22%</f>
        <v>382.36</v>
      </c>
      <c r="F17" s="45">
        <v>7238</v>
      </c>
      <c r="G17" s="63">
        <v>5612</v>
      </c>
      <c r="H17" s="40"/>
      <c r="I17" s="40"/>
      <c r="J17" s="40"/>
      <c r="K17" s="40"/>
      <c r="L17" s="21"/>
      <c r="M17" s="41"/>
      <c r="N17" s="42"/>
      <c r="O17" s="19"/>
      <c r="P17" s="37"/>
    </row>
    <row r="18" spans="2:16" ht="12.75" customHeight="1">
      <c r="B18" s="81"/>
      <c r="C18" s="10" t="s">
        <v>78</v>
      </c>
      <c r="D18" s="38">
        <v>0</v>
      </c>
      <c r="E18" s="39">
        <v>0</v>
      </c>
      <c r="F18" s="45">
        <v>9120</v>
      </c>
      <c r="G18" s="63">
        <v>9120</v>
      </c>
      <c r="H18" s="40"/>
      <c r="I18" s="40"/>
      <c r="J18" s="40"/>
      <c r="K18" s="40"/>
      <c r="L18" s="21"/>
      <c r="M18" s="41"/>
      <c r="N18" s="42"/>
      <c r="O18" s="43"/>
      <c r="P18" s="44"/>
    </row>
    <row r="19" spans="2:16" ht="12.75" customHeight="1">
      <c r="B19" s="81"/>
      <c r="C19" s="10"/>
      <c r="D19" s="38"/>
      <c r="E19" s="39"/>
      <c r="F19" s="45"/>
      <c r="G19" s="63"/>
      <c r="H19" s="40"/>
      <c r="I19" s="40"/>
      <c r="J19" s="40"/>
      <c r="K19" s="40"/>
      <c r="L19" s="21"/>
      <c r="M19" s="41"/>
      <c r="N19" s="42"/>
      <c r="O19" s="43"/>
      <c r="P19" s="44"/>
    </row>
    <row r="20" spans="2:16" s="52" customFormat="1" ht="12.75" customHeight="1">
      <c r="B20" s="82"/>
      <c r="C20" s="83" t="s">
        <v>24</v>
      </c>
      <c r="D20" s="38">
        <f>SUM(D17+D18)</f>
        <v>0</v>
      </c>
      <c r="E20" s="39">
        <f>SUM(E17+E18)</f>
        <v>382.36</v>
      </c>
      <c r="F20" s="45">
        <f>SUM(F17+F18)</f>
        <v>16358</v>
      </c>
      <c r="G20" s="63">
        <f>SUM(G17+G18)</f>
        <v>14732</v>
      </c>
      <c r="H20" s="47"/>
      <c r="I20" s="47"/>
      <c r="J20" s="47"/>
      <c r="K20" s="47"/>
      <c r="L20" s="22"/>
      <c r="M20" s="48" t="e">
        <f>SUM(#REF!)</f>
        <v>#REF!</v>
      </c>
      <c r="N20" s="49" t="e">
        <f>SUM(#REF!)</f>
        <v>#REF!</v>
      </c>
      <c r="O20" s="50" t="e">
        <f>SUM(#REF!)</f>
        <v>#REF!</v>
      </c>
      <c r="P20" s="53" t="e">
        <f>SUM(#REF!)</f>
        <v>#REF!</v>
      </c>
    </row>
    <row r="21" spans="2:16" s="52" customFormat="1" ht="12.75" customHeight="1">
      <c r="B21" s="82"/>
      <c r="C21" s="83"/>
      <c r="D21" s="38"/>
      <c r="E21" s="39"/>
      <c r="F21" s="45"/>
      <c r="G21" s="63"/>
      <c r="H21" s="47"/>
      <c r="I21" s="47"/>
      <c r="J21" s="47"/>
      <c r="K21" s="47"/>
      <c r="L21" s="22"/>
      <c r="M21" s="48"/>
      <c r="N21" s="49"/>
      <c r="O21" s="50"/>
      <c r="P21" s="53"/>
    </row>
    <row r="22" spans="2:16" s="52" customFormat="1" ht="24.75" customHeight="1">
      <c r="B22" s="82">
        <v>9</v>
      </c>
      <c r="C22" s="73" t="s">
        <v>11</v>
      </c>
      <c r="D22" s="38">
        <f>D15-D20</f>
        <v>0</v>
      </c>
      <c r="E22" s="39">
        <f>E15-E20</f>
        <v>-382.36</v>
      </c>
      <c r="F22" s="45">
        <f>F15-F20</f>
        <v>-16358</v>
      </c>
      <c r="G22" s="63">
        <f>G15-G20</f>
        <v>-14732</v>
      </c>
      <c r="H22" s="54" t="e">
        <f>#REF!-#REF!-#REF!</f>
        <v>#REF!</v>
      </c>
      <c r="I22" s="54"/>
      <c r="J22" s="54"/>
      <c r="K22" s="54"/>
      <c r="L22" s="23"/>
      <c r="M22" s="48" t="e">
        <f>M15-M20</f>
        <v>#REF!</v>
      </c>
      <c r="N22" s="49" t="e">
        <f>N15-N20</f>
        <v>#REF!</v>
      </c>
      <c r="O22" s="50" t="e">
        <f>SUM(O15)-SUM(O20)</f>
        <v>#REF!</v>
      </c>
      <c r="P22" s="53" t="e">
        <f>SUM(P15)-SUM(P20)</f>
        <v>#REF!</v>
      </c>
    </row>
    <row r="23" spans="2:16" ht="12.75" customHeight="1">
      <c r="B23" s="81">
        <v>10</v>
      </c>
      <c r="C23" s="10" t="s">
        <v>29</v>
      </c>
      <c r="D23" s="38">
        <f>D22</f>
        <v>0</v>
      </c>
      <c r="E23" s="39">
        <f>E22</f>
        <v>-382.36</v>
      </c>
      <c r="F23" s="45">
        <f>F22</f>
        <v>-16358</v>
      </c>
      <c r="G23" s="63">
        <f>G22</f>
        <v>-14732</v>
      </c>
      <c r="H23" s="40">
        <v>87.84</v>
      </c>
      <c r="I23" s="40"/>
      <c r="J23" s="40"/>
      <c r="K23" s="40"/>
      <c r="L23" s="21"/>
      <c r="M23" s="41" t="e">
        <f>M22</f>
        <v>#REF!</v>
      </c>
      <c r="N23" s="42" t="e">
        <f>N22</f>
        <v>#REF!</v>
      </c>
      <c r="O23" s="43" t="e">
        <f>SUM(O22)</f>
        <v>#REF!</v>
      </c>
      <c r="P23" s="55" t="e">
        <f>SUM(P22)</f>
        <v>#REF!</v>
      </c>
    </row>
    <row r="24" spans="2:16" ht="12.75" customHeight="1">
      <c r="B24" s="81">
        <v>11</v>
      </c>
      <c r="C24" s="10" t="s">
        <v>25</v>
      </c>
      <c r="D24" s="38">
        <v>0</v>
      </c>
      <c r="E24" s="39">
        <v>0</v>
      </c>
      <c r="F24" s="45">
        <v>0</v>
      </c>
      <c r="G24" s="63">
        <v>0</v>
      </c>
      <c r="H24" s="56">
        <v>138.42</v>
      </c>
      <c r="I24" s="56"/>
      <c r="J24" s="56"/>
      <c r="K24" s="56"/>
      <c r="L24" s="24"/>
      <c r="M24" s="41">
        <v>0</v>
      </c>
      <c r="N24" s="42"/>
      <c r="O24" s="43">
        <v>0</v>
      </c>
      <c r="P24" s="44">
        <v>0</v>
      </c>
    </row>
    <row r="25" spans="2:16" s="52" customFormat="1" ht="12.75" customHeight="1">
      <c r="B25" s="82">
        <v>15</v>
      </c>
      <c r="C25" s="9" t="s">
        <v>30</v>
      </c>
      <c r="D25" s="38">
        <f>D23</f>
        <v>0</v>
      </c>
      <c r="E25" s="39">
        <f>E23</f>
        <v>-382.36</v>
      </c>
      <c r="F25" s="45">
        <f>F23</f>
        <v>-16358</v>
      </c>
      <c r="G25" s="63">
        <f>G23</f>
        <v>-14732</v>
      </c>
      <c r="H25" s="57"/>
      <c r="I25" s="57"/>
      <c r="J25" s="57"/>
      <c r="K25" s="57"/>
      <c r="L25" s="25"/>
      <c r="M25" s="48" t="e">
        <f>M23</f>
        <v>#REF!</v>
      </c>
      <c r="N25" s="49" t="e">
        <f>N23-#REF!-#REF!</f>
        <v>#REF!</v>
      </c>
      <c r="O25" s="50">
        <v>13777688.27</v>
      </c>
      <c r="P25" s="51">
        <v>-2507320</v>
      </c>
    </row>
    <row r="26" spans="2:16" ht="24.75" customHeight="1">
      <c r="B26" s="77">
        <v>16</v>
      </c>
      <c r="C26" s="10" t="s">
        <v>26</v>
      </c>
      <c r="D26" s="38"/>
      <c r="E26" s="39">
        <v>0</v>
      </c>
      <c r="F26" s="45"/>
      <c r="G26" s="63">
        <v>0</v>
      </c>
      <c r="H26" s="13">
        <v>0.57</v>
      </c>
      <c r="I26" s="13"/>
      <c r="J26" s="13"/>
      <c r="K26" s="13"/>
      <c r="L26" s="26"/>
      <c r="M26" s="41">
        <v>0</v>
      </c>
      <c r="N26" s="42">
        <v>0</v>
      </c>
      <c r="O26" s="43">
        <v>0</v>
      </c>
      <c r="P26" s="44">
        <v>0</v>
      </c>
    </row>
    <row r="27" spans="2:16" s="52" customFormat="1" ht="24.75" customHeight="1">
      <c r="B27" s="72">
        <v>17</v>
      </c>
      <c r="C27" s="9" t="s">
        <v>81</v>
      </c>
      <c r="D27" s="38">
        <v>0</v>
      </c>
      <c r="E27" s="39">
        <v>0</v>
      </c>
      <c r="F27" s="45">
        <v>27943134</v>
      </c>
      <c r="G27" s="63">
        <v>27926776</v>
      </c>
      <c r="H27" s="7"/>
      <c r="I27" s="7"/>
      <c r="J27" s="7"/>
      <c r="K27" s="7"/>
      <c r="L27" s="27"/>
      <c r="M27" s="48" t="e">
        <f>M25</f>
        <v>#REF!</v>
      </c>
      <c r="N27" s="49" t="e">
        <f>N25</f>
        <v>#REF!</v>
      </c>
      <c r="O27" s="50">
        <v>13777688.27</v>
      </c>
      <c r="P27" s="51">
        <v>-2507320</v>
      </c>
    </row>
    <row r="28" spans="2:16" s="52" customFormat="1" ht="24.75" customHeight="1">
      <c r="B28" s="72">
        <v>18</v>
      </c>
      <c r="C28" s="9" t="s">
        <v>12</v>
      </c>
      <c r="D28" s="38">
        <v>109650000</v>
      </c>
      <c r="E28" s="39">
        <v>109650000</v>
      </c>
      <c r="F28" s="45">
        <v>109650000</v>
      </c>
      <c r="G28" s="63">
        <v>109650000</v>
      </c>
      <c r="H28" s="7"/>
      <c r="I28" s="7"/>
      <c r="J28" s="7"/>
      <c r="K28" s="7"/>
      <c r="L28" s="27"/>
      <c r="M28" s="50">
        <v>50950000</v>
      </c>
      <c r="N28" s="53">
        <v>50950000</v>
      </c>
      <c r="O28" s="50">
        <v>50950000</v>
      </c>
      <c r="P28" s="51">
        <f>SUM(O28)</f>
        <v>50950000</v>
      </c>
    </row>
    <row r="29" spans="2:12" ht="24.75" customHeight="1">
      <c r="B29" s="81">
        <v>19</v>
      </c>
      <c r="C29" s="87" t="s">
        <v>14</v>
      </c>
      <c r="D29" s="88" t="s">
        <v>31</v>
      </c>
      <c r="E29" s="89">
        <v>0</v>
      </c>
      <c r="F29" s="88">
        <f>(F25/F28)*10</f>
        <v>-0.0014918376652986777</v>
      </c>
      <c r="G29" s="90">
        <f>(G25/G28)*10</f>
        <v>-0.001343547651618787</v>
      </c>
      <c r="H29" s="13"/>
      <c r="I29" s="13"/>
      <c r="J29" s="13"/>
      <c r="K29" s="13"/>
      <c r="L29" s="26"/>
    </row>
    <row r="30" spans="2:12" ht="24.75" customHeight="1" hidden="1">
      <c r="B30" s="81">
        <v>20</v>
      </c>
      <c r="C30" s="87" t="s">
        <v>27</v>
      </c>
      <c r="D30" s="58">
        <v>0</v>
      </c>
      <c r="E30" s="59">
        <v>0</v>
      </c>
      <c r="F30" s="58">
        <v>0</v>
      </c>
      <c r="G30" s="65">
        <v>0</v>
      </c>
      <c r="H30" s="13"/>
      <c r="I30" s="13"/>
      <c r="J30" s="13"/>
      <c r="K30" s="13"/>
      <c r="L30" s="26"/>
    </row>
    <row r="31" spans="2:12" ht="12.75" customHeight="1">
      <c r="B31" s="132" t="s">
        <v>9</v>
      </c>
      <c r="C31" s="123"/>
      <c r="D31" s="10"/>
      <c r="E31" s="91"/>
      <c r="F31" s="10"/>
      <c r="G31" s="92"/>
      <c r="H31" s="10"/>
      <c r="I31" s="10"/>
      <c r="J31" s="10"/>
      <c r="K31" s="60"/>
      <c r="L31" s="28"/>
    </row>
    <row r="32" spans="2:12" ht="12.75" customHeight="1">
      <c r="B32" s="132"/>
      <c r="C32" s="123"/>
      <c r="D32" s="9"/>
      <c r="E32" s="93"/>
      <c r="F32" s="9"/>
      <c r="G32" s="94"/>
      <c r="H32" s="9"/>
      <c r="I32" s="9"/>
      <c r="J32" s="9"/>
      <c r="K32" s="9"/>
      <c r="L32" s="29"/>
    </row>
    <row r="33" spans="2:12" ht="24.75" customHeight="1">
      <c r="B33" s="81" t="s">
        <v>5</v>
      </c>
      <c r="C33" s="133" t="s">
        <v>64</v>
      </c>
      <c r="D33" s="133"/>
      <c r="E33" s="133"/>
      <c r="F33" s="133"/>
      <c r="G33" s="134"/>
      <c r="H33" s="10"/>
      <c r="I33" s="10"/>
      <c r="J33" s="10"/>
      <c r="K33" s="10"/>
      <c r="L33" s="30"/>
    </row>
    <row r="34" spans="2:12" ht="24.75" customHeight="1">
      <c r="B34" s="81">
        <v>2</v>
      </c>
      <c r="C34" s="133" t="s">
        <v>10</v>
      </c>
      <c r="D34" s="133"/>
      <c r="E34" s="133"/>
      <c r="F34" s="133"/>
      <c r="G34" s="134"/>
      <c r="H34" s="10"/>
      <c r="I34" s="10"/>
      <c r="J34" s="10"/>
      <c r="K34" s="10"/>
      <c r="L34" s="30"/>
    </row>
    <row r="35" spans="2:12" ht="24.75" customHeight="1">
      <c r="B35" s="81">
        <v>3</v>
      </c>
      <c r="C35" s="133" t="s">
        <v>76</v>
      </c>
      <c r="D35" s="133"/>
      <c r="E35" s="133"/>
      <c r="F35" s="133"/>
      <c r="G35" s="134"/>
      <c r="H35" s="10"/>
      <c r="I35" s="10"/>
      <c r="J35" s="10"/>
      <c r="K35" s="10"/>
      <c r="L35" s="30"/>
    </row>
    <row r="36" spans="2:12" ht="12.75" customHeight="1">
      <c r="B36" s="77"/>
      <c r="C36" s="135"/>
      <c r="D36" s="135"/>
      <c r="E36" s="135"/>
      <c r="F36" s="135"/>
      <c r="G36" s="136"/>
      <c r="H36" s="10"/>
      <c r="I36" s="10"/>
      <c r="J36" s="10"/>
      <c r="K36" s="10"/>
      <c r="L36" s="30"/>
    </row>
    <row r="37" spans="2:12" ht="12.75" customHeight="1">
      <c r="B37" s="77"/>
      <c r="C37" s="137" t="s">
        <v>90</v>
      </c>
      <c r="D37" s="137"/>
      <c r="E37" s="137"/>
      <c r="F37" s="137"/>
      <c r="G37" s="138"/>
      <c r="H37" s="10"/>
      <c r="I37" s="10"/>
      <c r="J37" s="10"/>
      <c r="K37" s="10"/>
      <c r="L37" s="30"/>
    </row>
    <row r="38" spans="2:12" ht="12.75" customHeight="1">
      <c r="B38" s="77"/>
      <c r="C38" s="95"/>
      <c r="D38" s="95"/>
      <c r="E38" s="96"/>
      <c r="F38" s="95"/>
      <c r="G38" s="97"/>
      <c r="H38" s="11"/>
      <c r="I38" s="11"/>
      <c r="J38" s="11"/>
      <c r="K38" s="11"/>
      <c r="L38" s="11"/>
    </row>
    <row r="39" spans="2:12" ht="12.75" customHeight="1">
      <c r="B39" s="77"/>
      <c r="C39" s="95"/>
      <c r="D39" s="95"/>
      <c r="E39" s="96"/>
      <c r="F39" s="95"/>
      <c r="G39" s="97"/>
      <c r="H39" s="11"/>
      <c r="I39" s="11"/>
      <c r="J39" s="11"/>
      <c r="K39" s="11"/>
      <c r="L39" s="11"/>
    </row>
    <row r="40" spans="2:12" ht="12.75" customHeight="1">
      <c r="B40" s="77"/>
      <c r="C40" s="95"/>
      <c r="D40" s="95"/>
      <c r="E40" s="96"/>
      <c r="F40" s="95"/>
      <c r="G40" s="97"/>
      <c r="H40" s="11"/>
      <c r="I40" s="11"/>
      <c r="J40" s="11"/>
      <c r="K40" s="11"/>
      <c r="L40" s="11"/>
    </row>
    <row r="41" spans="2:12" ht="12.75" customHeight="1">
      <c r="B41" s="77"/>
      <c r="C41" s="126" t="s">
        <v>28</v>
      </c>
      <c r="D41" s="126"/>
      <c r="E41" s="126"/>
      <c r="F41" s="126"/>
      <c r="G41" s="127"/>
      <c r="H41" s="11"/>
      <c r="I41" s="11"/>
      <c r="J41" s="11"/>
      <c r="K41" s="11"/>
      <c r="L41" s="11"/>
    </row>
    <row r="42" spans="2:12" ht="12.75" customHeight="1">
      <c r="B42" s="77"/>
      <c r="C42" s="128" t="s">
        <v>79</v>
      </c>
      <c r="D42" s="128"/>
      <c r="E42" s="128"/>
      <c r="F42" s="128"/>
      <c r="G42" s="129"/>
      <c r="H42" s="11"/>
      <c r="I42" s="11"/>
      <c r="J42" s="11"/>
      <c r="K42" s="11"/>
      <c r="L42" s="11"/>
    </row>
    <row r="43" spans="2:12" ht="12.75" customHeight="1">
      <c r="B43" s="77"/>
      <c r="C43" s="130" t="s">
        <v>70</v>
      </c>
      <c r="D43" s="130"/>
      <c r="E43" s="130"/>
      <c r="F43" s="130"/>
      <c r="G43" s="131"/>
      <c r="H43" s="11"/>
      <c r="I43" s="11"/>
      <c r="J43" s="11"/>
      <c r="K43" s="11"/>
      <c r="L43" s="11"/>
    </row>
    <row r="44" spans="2:12" ht="12.75" customHeight="1">
      <c r="B44" s="77"/>
      <c r="C44" s="9"/>
      <c r="D44" s="9"/>
      <c r="E44" s="9"/>
      <c r="F44" s="9"/>
      <c r="G44" s="104"/>
      <c r="H44" s="11"/>
      <c r="I44" s="11"/>
      <c r="J44" s="11"/>
      <c r="K44" s="11"/>
      <c r="L44" s="11"/>
    </row>
    <row r="45" spans="2:10" ht="12.75" customHeight="1">
      <c r="B45" s="77"/>
      <c r="C45" s="10"/>
      <c r="D45" s="10"/>
      <c r="E45" s="91"/>
      <c r="F45" s="10"/>
      <c r="G45" s="92"/>
      <c r="H45" s="11"/>
      <c r="I45" s="11"/>
      <c r="J45" s="11"/>
    </row>
    <row r="46" spans="2:12" ht="15">
      <c r="B46" s="100"/>
      <c r="C46" s="103" t="s">
        <v>98</v>
      </c>
      <c r="D46" s="37"/>
      <c r="E46" s="20"/>
      <c r="F46" s="37"/>
      <c r="G46" s="101"/>
      <c r="H46" s="31"/>
      <c r="I46" s="31"/>
      <c r="J46" s="31"/>
      <c r="K46" s="31"/>
      <c r="L46" s="31"/>
    </row>
    <row r="47" spans="2:12" ht="15">
      <c r="B47" s="100"/>
      <c r="C47" s="106" t="s">
        <v>99</v>
      </c>
      <c r="D47" s="37"/>
      <c r="E47" s="20"/>
      <c r="F47" s="37"/>
      <c r="G47" s="101"/>
      <c r="H47" s="29"/>
      <c r="I47" s="29"/>
      <c r="J47" s="29"/>
      <c r="K47" s="29"/>
      <c r="L47" s="29"/>
    </row>
    <row r="48" spans="2:12" ht="12.75">
      <c r="B48" s="100"/>
      <c r="C48" s="106" t="s">
        <v>100</v>
      </c>
      <c r="D48" s="37"/>
      <c r="E48" s="20"/>
      <c r="F48" s="37"/>
      <c r="G48" s="101"/>
      <c r="H48" s="10"/>
      <c r="I48" s="10"/>
      <c r="J48" s="10"/>
      <c r="K48" s="10"/>
      <c r="L48" s="10"/>
    </row>
    <row r="49" spans="2:7" ht="13.5" thickBot="1">
      <c r="B49" s="12"/>
      <c r="C49" s="107" t="s">
        <v>101</v>
      </c>
      <c r="D49" s="66"/>
      <c r="E49" s="67"/>
      <c r="F49" s="66"/>
      <c r="G49" s="102"/>
    </row>
    <row r="50" spans="2:7" ht="12.75">
      <c r="B50" s="34"/>
      <c r="C50" s="37"/>
      <c r="D50" s="37"/>
      <c r="E50" s="20"/>
      <c r="F50" s="37"/>
      <c r="G50" s="20"/>
    </row>
    <row r="51" spans="2:7" ht="12.75">
      <c r="B51" s="34"/>
      <c r="C51" s="37"/>
      <c r="D51" s="37"/>
      <c r="E51" s="20"/>
      <c r="F51" s="37"/>
      <c r="G51" s="20"/>
    </row>
    <row r="52" spans="2:7" ht="12.75">
      <c r="B52" s="34"/>
      <c r="C52" s="37"/>
      <c r="D52" s="37"/>
      <c r="E52" s="20"/>
      <c r="F52" s="37"/>
      <c r="G52" s="20"/>
    </row>
    <row r="53" spans="2:7" ht="12.75">
      <c r="B53" s="34"/>
      <c r="C53" s="37"/>
      <c r="D53" s="37"/>
      <c r="E53" s="20"/>
      <c r="F53" s="37"/>
      <c r="G53" s="20"/>
    </row>
    <row r="54" spans="2:7" ht="12.75">
      <c r="B54" s="34"/>
      <c r="C54" s="37"/>
      <c r="D54" s="37"/>
      <c r="E54" s="20"/>
      <c r="F54" s="37"/>
      <c r="G54" s="20"/>
    </row>
    <row r="55" spans="2:7" ht="12.75">
      <c r="B55" s="34"/>
      <c r="C55" s="37"/>
      <c r="D55" s="37"/>
      <c r="E55" s="20"/>
      <c r="F55" s="37"/>
      <c r="G55" s="20"/>
    </row>
    <row r="56" spans="2:7" ht="12.75">
      <c r="B56" s="34"/>
      <c r="C56" s="37"/>
      <c r="D56" s="37"/>
      <c r="E56" s="20"/>
      <c r="F56" s="37"/>
      <c r="G56" s="20"/>
    </row>
    <row r="57" spans="2:7" ht="12.75">
      <c r="B57" s="34"/>
      <c r="C57" s="37"/>
      <c r="D57" s="37"/>
      <c r="E57" s="20"/>
      <c r="F57" s="37"/>
      <c r="G57" s="20"/>
    </row>
    <row r="58" spans="2:7" ht="12.75">
      <c r="B58" s="34"/>
      <c r="C58" s="37"/>
      <c r="D58" s="37"/>
      <c r="E58" s="20"/>
      <c r="F58" s="37"/>
      <c r="G58" s="20"/>
    </row>
    <row r="59" spans="2:7" ht="12.75">
      <c r="B59" s="34"/>
      <c r="C59" s="37"/>
      <c r="D59" s="37"/>
      <c r="E59" s="20"/>
      <c r="F59" s="37"/>
      <c r="G59" s="20"/>
    </row>
    <row r="60" spans="2:7" ht="12.75">
      <c r="B60" s="34"/>
      <c r="C60" s="37"/>
      <c r="D60" s="37"/>
      <c r="E60" s="20"/>
      <c r="F60" s="37"/>
      <c r="G60" s="20"/>
    </row>
    <row r="61" spans="2:7" ht="12.75">
      <c r="B61" s="34"/>
      <c r="C61" s="37"/>
      <c r="D61" s="37"/>
      <c r="F61" s="37"/>
      <c r="G61" s="20"/>
    </row>
    <row r="62" spans="2:7" ht="12.75">
      <c r="B62" s="34"/>
      <c r="C62" s="37"/>
      <c r="D62" s="37"/>
      <c r="F62" s="37"/>
      <c r="G62" s="20"/>
    </row>
    <row r="63" spans="2:7" ht="12.75">
      <c r="B63" s="34"/>
      <c r="C63" s="37"/>
      <c r="D63" s="37"/>
      <c r="F63" s="37"/>
      <c r="G63" s="20"/>
    </row>
    <row r="64" spans="2:7" ht="12.75">
      <c r="B64" s="34"/>
      <c r="C64" s="37"/>
      <c r="D64" s="37"/>
      <c r="F64" s="37"/>
      <c r="G64" s="20"/>
    </row>
    <row r="65" spans="2:7" ht="12.75">
      <c r="B65" s="34"/>
      <c r="C65" s="37"/>
      <c r="D65" s="37"/>
      <c r="F65" s="37"/>
      <c r="G65" s="20"/>
    </row>
    <row r="66" spans="2:7" ht="12.75">
      <c r="B66" s="34"/>
      <c r="C66" s="37"/>
      <c r="D66" s="37"/>
      <c r="F66" s="37"/>
      <c r="G66" s="20"/>
    </row>
    <row r="67" spans="2:7" ht="12.75">
      <c r="B67" s="34"/>
      <c r="C67" s="37"/>
      <c r="D67" s="37"/>
      <c r="F67" s="37"/>
      <c r="G67" s="20"/>
    </row>
    <row r="68" spans="2:7" ht="12.75">
      <c r="B68" s="34"/>
      <c r="C68" s="37"/>
      <c r="D68" s="37"/>
      <c r="F68" s="37"/>
      <c r="G68" s="20"/>
    </row>
    <row r="69" spans="2:7" ht="12.75">
      <c r="B69" s="34"/>
      <c r="C69" s="37"/>
      <c r="D69" s="37"/>
      <c r="F69" s="37"/>
      <c r="G69" s="20"/>
    </row>
    <row r="70" spans="2:7" ht="12.75">
      <c r="B70" s="34"/>
      <c r="C70" s="37"/>
      <c r="D70" s="37"/>
      <c r="F70" s="37"/>
      <c r="G70" s="20"/>
    </row>
    <row r="71" spans="2:7" ht="12.75">
      <c r="B71" s="34"/>
      <c r="C71" s="37"/>
      <c r="D71" s="37"/>
      <c r="F71" s="37"/>
      <c r="G71" s="20"/>
    </row>
    <row r="72" spans="2:7" ht="12.75">
      <c r="B72" s="34"/>
      <c r="C72" s="37"/>
      <c r="D72" s="37"/>
      <c r="F72" s="37"/>
      <c r="G72" s="20"/>
    </row>
    <row r="73" spans="2:7" ht="12.75">
      <c r="B73" s="34"/>
      <c r="C73" s="37"/>
      <c r="D73" s="37"/>
      <c r="F73" s="37"/>
      <c r="G73" s="20"/>
    </row>
    <row r="74" spans="2:7" ht="12.75">
      <c r="B74" s="34"/>
      <c r="C74" s="37"/>
      <c r="D74" s="37"/>
      <c r="F74" s="37"/>
      <c r="G74" s="20"/>
    </row>
    <row r="75" spans="2:7" ht="12.75">
      <c r="B75" s="34"/>
      <c r="C75" s="37"/>
      <c r="D75" s="37"/>
      <c r="F75" s="37"/>
      <c r="G75" s="20"/>
    </row>
    <row r="76" spans="2:7" ht="12.75">
      <c r="B76" s="34"/>
      <c r="C76" s="37"/>
      <c r="D76" s="37"/>
      <c r="F76" s="37"/>
      <c r="G76" s="20"/>
    </row>
    <row r="77" spans="2:7" ht="12.75">
      <c r="B77" s="34"/>
      <c r="C77" s="37"/>
      <c r="D77" s="37"/>
      <c r="F77" s="37"/>
      <c r="G77" s="20"/>
    </row>
    <row r="78" spans="2:7" ht="12.75">
      <c r="B78" s="34"/>
      <c r="C78" s="37"/>
      <c r="D78" s="37"/>
      <c r="F78" s="37"/>
      <c r="G78" s="20"/>
    </row>
    <row r="79" spans="2:7" ht="12.75">
      <c r="B79" s="34"/>
      <c r="C79" s="37"/>
      <c r="D79" s="37"/>
      <c r="F79" s="37"/>
      <c r="G79" s="20"/>
    </row>
    <row r="80" spans="2:7" ht="12.75">
      <c r="B80" s="34"/>
      <c r="C80" s="37"/>
      <c r="D80" s="37"/>
      <c r="F80" s="37"/>
      <c r="G80" s="20"/>
    </row>
    <row r="81" spans="2:7" ht="12.75">
      <c r="B81" s="34"/>
      <c r="C81" s="37"/>
      <c r="D81" s="37"/>
      <c r="F81" s="37"/>
      <c r="G81" s="20"/>
    </row>
    <row r="82" spans="2:7" ht="12.75">
      <c r="B82" s="34"/>
      <c r="C82" s="37"/>
      <c r="D82" s="37"/>
      <c r="F82" s="37"/>
      <c r="G82" s="20"/>
    </row>
    <row r="83" spans="2:7" ht="12.75">
      <c r="B83" s="34"/>
      <c r="C83" s="37"/>
      <c r="D83" s="37"/>
      <c r="F83" s="37"/>
      <c r="G83" s="20"/>
    </row>
    <row r="84" spans="2:7" ht="12.75">
      <c r="B84" s="34"/>
      <c r="C84" s="37"/>
      <c r="D84" s="37"/>
      <c r="F84" s="37"/>
      <c r="G84" s="20"/>
    </row>
    <row r="85" spans="2:7" ht="12.75">
      <c r="B85" s="34"/>
      <c r="C85" s="37"/>
      <c r="D85" s="37"/>
      <c r="F85" s="37"/>
      <c r="G85" s="20"/>
    </row>
    <row r="86" spans="2:7" ht="12.75">
      <c r="B86" s="34"/>
      <c r="C86" s="37"/>
      <c r="D86" s="37"/>
      <c r="F86" s="37"/>
      <c r="G86" s="20"/>
    </row>
    <row r="87" spans="2:7" ht="12.75">
      <c r="B87" s="34"/>
      <c r="C87" s="37"/>
      <c r="D87" s="37"/>
      <c r="F87" s="37"/>
      <c r="G87" s="20"/>
    </row>
    <row r="88" spans="2:7" ht="12.75">
      <c r="B88" s="34"/>
      <c r="C88" s="37"/>
      <c r="D88" s="37"/>
      <c r="F88" s="37"/>
      <c r="G88" s="20"/>
    </row>
    <row r="89" spans="2:7" ht="12.75">
      <c r="B89" s="34"/>
      <c r="C89" s="37"/>
      <c r="D89" s="37"/>
      <c r="F89" s="37"/>
      <c r="G89" s="20"/>
    </row>
    <row r="90" spans="2:7" ht="12.75">
      <c r="B90" s="34"/>
      <c r="C90" s="37"/>
      <c r="D90" s="37"/>
      <c r="F90" s="37"/>
      <c r="G90" s="20"/>
    </row>
    <row r="91" spans="2:7" ht="12.75">
      <c r="B91" s="34"/>
      <c r="C91" s="37"/>
      <c r="D91" s="37"/>
      <c r="F91" s="37"/>
      <c r="G91" s="20"/>
    </row>
    <row r="92" spans="2:7" ht="12.75">
      <c r="B92" s="34"/>
      <c r="C92" s="37"/>
      <c r="D92" s="37"/>
      <c r="F92" s="37"/>
      <c r="G92" s="20"/>
    </row>
    <row r="93" spans="2:7" ht="12.75">
      <c r="B93" s="34"/>
      <c r="C93" s="37"/>
      <c r="D93" s="37"/>
      <c r="F93" s="37"/>
      <c r="G93" s="20"/>
    </row>
    <row r="94" spans="2:7" ht="12.75">
      <c r="B94" s="34"/>
      <c r="C94" s="37"/>
      <c r="D94" s="37"/>
      <c r="F94" s="37"/>
      <c r="G94" s="20"/>
    </row>
    <row r="95" spans="2:7" ht="12.75">
      <c r="B95" s="34"/>
      <c r="C95" s="37"/>
      <c r="D95" s="37"/>
      <c r="F95" s="37"/>
      <c r="G95" s="20"/>
    </row>
    <row r="96" spans="2:7" ht="12.75">
      <c r="B96" s="34"/>
      <c r="C96" s="37"/>
      <c r="D96" s="37"/>
      <c r="F96" s="37"/>
      <c r="G96" s="20"/>
    </row>
    <row r="97" spans="2:7" ht="12.75">
      <c r="B97" s="34"/>
      <c r="C97" s="37"/>
      <c r="D97" s="37"/>
      <c r="F97" s="37"/>
      <c r="G97" s="20"/>
    </row>
    <row r="98" spans="2:7" ht="12.75">
      <c r="B98" s="34"/>
      <c r="C98" s="37"/>
      <c r="D98" s="37"/>
      <c r="F98" s="37"/>
      <c r="G98" s="20"/>
    </row>
    <row r="99" spans="2:7" ht="12.75">
      <c r="B99" s="34"/>
      <c r="C99" s="37"/>
      <c r="D99" s="37"/>
      <c r="F99" s="37"/>
      <c r="G99" s="20"/>
    </row>
    <row r="100" spans="2:7" ht="12.75">
      <c r="B100" s="34"/>
      <c r="C100" s="37"/>
      <c r="D100" s="37"/>
      <c r="F100" s="37"/>
      <c r="G100" s="20"/>
    </row>
    <row r="101" spans="2:7" ht="12.75">
      <c r="B101" s="34"/>
      <c r="C101" s="37"/>
      <c r="D101" s="37"/>
      <c r="F101" s="37"/>
      <c r="G101" s="20"/>
    </row>
    <row r="102" spans="2:7" ht="12.75">
      <c r="B102" s="34"/>
      <c r="C102" s="37"/>
      <c r="D102" s="37"/>
      <c r="F102" s="37"/>
      <c r="G102" s="20"/>
    </row>
    <row r="103" spans="2:7" ht="12.75">
      <c r="B103" s="34"/>
      <c r="C103" s="37"/>
      <c r="D103" s="37"/>
      <c r="F103" s="37"/>
      <c r="G103" s="20"/>
    </row>
    <row r="104" spans="2:7" ht="12.75">
      <c r="B104" s="34"/>
      <c r="C104" s="37"/>
      <c r="D104" s="37"/>
      <c r="F104" s="37"/>
      <c r="G104" s="20"/>
    </row>
    <row r="105" spans="2:7" ht="12.75">
      <c r="B105" s="34"/>
      <c r="C105" s="37"/>
      <c r="D105" s="37"/>
      <c r="F105" s="37"/>
      <c r="G105" s="20"/>
    </row>
    <row r="106" spans="2:7" ht="12.75">
      <c r="B106" s="34"/>
      <c r="C106" s="37"/>
      <c r="D106" s="37"/>
      <c r="F106" s="37"/>
      <c r="G106" s="20"/>
    </row>
    <row r="107" spans="2:7" ht="12.75">
      <c r="B107" s="34"/>
      <c r="C107" s="37"/>
      <c r="D107" s="37"/>
      <c r="F107" s="37"/>
      <c r="G107" s="20"/>
    </row>
    <row r="108" spans="2:7" ht="12.75">
      <c r="B108" s="34"/>
      <c r="C108" s="37"/>
      <c r="D108" s="37"/>
      <c r="F108" s="37"/>
      <c r="G108" s="20"/>
    </row>
    <row r="109" spans="2:7" ht="12.75">
      <c r="B109" s="34"/>
      <c r="C109" s="37"/>
      <c r="D109" s="37"/>
      <c r="F109" s="37"/>
      <c r="G109" s="20"/>
    </row>
    <row r="110" spans="2:7" ht="12.75">
      <c r="B110" s="34"/>
      <c r="C110" s="37"/>
      <c r="D110" s="37"/>
      <c r="F110" s="37"/>
      <c r="G110" s="20"/>
    </row>
    <row r="111" spans="2:7" ht="12.75">
      <c r="B111" s="34"/>
      <c r="C111" s="37"/>
      <c r="D111" s="37"/>
      <c r="F111" s="37"/>
      <c r="G111" s="20"/>
    </row>
    <row r="112" spans="2:7" ht="12.75">
      <c r="B112" s="34"/>
      <c r="C112" s="37"/>
      <c r="D112" s="37"/>
      <c r="F112" s="37"/>
      <c r="G112" s="20"/>
    </row>
    <row r="113" spans="2:7" ht="12.75">
      <c r="B113" s="34"/>
      <c r="C113" s="37"/>
      <c r="D113" s="37"/>
      <c r="F113" s="37"/>
      <c r="G113" s="20"/>
    </row>
    <row r="114" spans="2:7" ht="12.75">
      <c r="B114" s="34"/>
      <c r="C114" s="37"/>
      <c r="D114" s="37"/>
      <c r="F114" s="37"/>
      <c r="G114" s="20"/>
    </row>
    <row r="115" spans="2:7" ht="12.75">
      <c r="B115" s="34"/>
      <c r="C115" s="37"/>
      <c r="D115" s="37"/>
      <c r="F115" s="37"/>
      <c r="G115" s="20"/>
    </row>
    <row r="116" spans="2:7" ht="12.75">
      <c r="B116" s="34"/>
      <c r="C116" s="37"/>
      <c r="D116" s="37"/>
      <c r="F116" s="37"/>
      <c r="G116" s="20"/>
    </row>
    <row r="117" spans="2:7" ht="12.75">
      <c r="B117" s="34"/>
      <c r="C117" s="37"/>
      <c r="D117" s="37"/>
      <c r="F117" s="37"/>
      <c r="G117" s="20"/>
    </row>
    <row r="118" spans="2:7" ht="12.75">
      <c r="B118" s="34"/>
      <c r="C118" s="37"/>
      <c r="D118" s="37"/>
      <c r="F118" s="37"/>
      <c r="G118" s="20"/>
    </row>
    <row r="119" spans="2:7" ht="12.75">
      <c r="B119" s="34"/>
      <c r="C119" s="37"/>
      <c r="D119" s="37"/>
      <c r="F119" s="37"/>
      <c r="G119" s="20"/>
    </row>
    <row r="120" spans="2:7" ht="12.75">
      <c r="B120" s="34"/>
      <c r="C120" s="37"/>
      <c r="D120" s="37"/>
      <c r="F120" s="37"/>
      <c r="G120" s="20"/>
    </row>
    <row r="121" spans="2:7" ht="12.75">
      <c r="B121" s="34"/>
      <c r="C121" s="37"/>
      <c r="D121" s="37"/>
      <c r="F121" s="37"/>
      <c r="G121" s="20"/>
    </row>
    <row r="122" spans="2:7" ht="12.75">
      <c r="B122" s="34"/>
      <c r="C122" s="37"/>
      <c r="D122" s="37"/>
      <c r="F122" s="37"/>
      <c r="G122" s="20"/>
    </row>
    <row r="123" spans="2:7" ht="12.75">
      <c r="B123" s="34"/>
      <c r="C123" s="37"/>
      <c r="D123" s="37"/>
      <c r="F123" s="37"/>
      <c r="G123" s="20"/>
    </row>
    <row r="124" spans="2:7" ht="12.75">
      <c r="B124" s="34"/>
      <c r="C124" s="37"/>
      <c r="D124" s="37"/>
      <c r="F124" s="37"/>
      <c r="G124" s="20"/>
    </row>
    <row r="125" spans="2:7" ht="12.75">
      <c r="B125" s="34"/>
      <c r="C125" s="37"/>
      <c r="D125" s="37"/>
      <c r="F125" s="37"/>
      <c r="G125" s="20"/>
    </row>
    <row r="126" spans="2:7" ht="12.75">
      <c r="B126" s="34"/>
      <c r="C126" s="37"/>
      <c r="D126" s="37"/>
      <c r="F126" s="37"/>
      <c r="G126" s="20"/>
    </row>
    <row r="127" spans="2:7" ht="12.75">
      <c r="B127" s="34"/>
      <c r="C127" s="37"/>
      <c r="D127" s="37"/>
      <c r="F127" s="37"/>
      <c r="G127" s="20"/>
    </row>
    <row r="128" spans="2:7" ht="12.75">
      <c r="B128" s="34"/>
      <c r="C128" s="37"/>
      <c r="D128" s="37"/>
      <c r="F128" s="37"/>
      <c r="G128" s="20"/>
    </row>
    <row r="129" spans="2:7" ht="12.75">
      <c r="B129" s="34"/>
      <c r="C129" s="37"/>
      <c r="D129" s="37"/>
      <c r="F129" s="37"/>
      <c r="G129" s="20"/>
    </row>
    <row r="130" spans="2:7" ht="12.75">
      <c r="B130" s="34"/>
      <c r="C130" s="37"/>
      <c r="D130" s="37"/>
      <c r="F130" s="37"/>
      <c r="G130" s="20"/>
    </row>
    <row r="131" spans="2:7" ht="12.75">
      <c r="B131" s="34"/>
      <c r="C131" s="37"/>
      <c r="D131" s="37"/>
      <c r="F131" s="37"/>
      <c r="G131" s="20"/>
    </row>
    <row r="132" spans="2:7" ht="12.75">
      <c r="B132" s="34"/>
      <c r="C132" s="37"/>
      <c r="D132" s="37"/>
      <c r="F132" s="37"/>
      <c r="G132" s="20"/>
    </row>
    <row r="133" spans="2:4" ht="12.75">
      <c r="B133" s="34"/>
      <c r="C133" s="37"/>
      <c r="D133" s="37"/>
    </row>
    <row r="134" spans="2:4" ht="12.75">
      <c r="B134" s="34"/>
      <c r="C134" s="37"/>
      <c r="D134" s="37"/>
    </row>
    <row r="135" spans="2:4" ht="12.75">
      <c r="B135" s="34"/>
      <c r="C135" s="37"/>
      <c r="D135" s="37"/>
    </row>
    <row r="136" spans="2:4" ht="12.75">
      <c r="B136" s="34"/>
      <c r="C136" s="37"/>
      <c r="D136" s="37"/>
    </row>
    <row r="137" spans="2:4" ht="12.75">
      <c r="B137" s="34"/>
      <c r="C137" s="37"/>
      <c r="D137" s="37"/>
    </row>
    <row r="138" spans="2:4" ht="12.75">
      <c r="B138" s="34"/>
      <c r="C138" s="37"/>
      <c r="D138" s="37"/>
    </row>
    <row r="139" spans="2:4" ht="12.75">
      <c r="B139" s="34"/>
      <c r="C139" s="37"/>
      <c r="D139" s="37"/>
    </row>
    <row r="140" spans="2:4" ht="12.75">
      <c r="B140" s="34"/>
      <c r="C140" s="37"/>
      <c r="D140" s="37"/>
    </row>
    <row r="141" spans="2:4" ht="12.75">
      <c r="B141" s="34"/>
      <c r="C141" s="37"/>
      <c r="D141" s="37"/>
    </row>
    <row r="142" spans="2:4" ht="12.75">
      <c r="B142" s="34"/>
      <c r="C142" s="37"/>
      <c r="D142" s="37"/>
    </row>
  </sheetData>
  <sheetProtection/>
  <mergeCells count="17">
    <mergeCell ref="B2:G2"/>
    <mergeCell ref="B4:G4"/>
    <mergeCell ref="B5:G5"/>
    <mergeCell ref="F6:G6"/>
    <mergeCell ref="B7:B9"/>
    <mergeCell ref="C7:C9"/>
    <mergeCell ref="D7:E7"/>
    <mergeCell ref="F7:G7"/>
    <mergeCell ref="B31:C32"/>
    <mergeCell ref="C33:G33"/>
    <mergeCell ref="C34:G34"/>
    <mergeCell ref="C35:G35"/>
    <mergeCell ref="C43:G43"/>
    <mergeCell ref="C36:G36"/>
    <mergeCell ref="C37:G37"/>
    <mergeCell ref="C41:G41"/>
    <mergeCell ref="C42:G42"/>
  </mergeCells>
  <printOptions/>
  <pageMargins left="0.75" right="0.75" top="1" bottom="1" header="0.5" footer="0.5"/>
  <pageSetup horizontalDpi="600" verticalDpi="600" orientation="portrait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142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1.421875" style="6" customWidth="1"/>
    <col min="2" max="2" width="5.421875" style="35" customWidth="1"/>
    <col min="3" max="3" width="25.7109375" style="6" customWidth="1"/>
    <col min="4" max="4" width="19.57421875" style="6" customWidth="1"/>
    <col min="5" max="5" width="20.00390625" style="36" customWidth="1"/>
    <col min="6" max="6" width="20.8515625" style="6" customWidth="1"/>
    <col min="7" max="7" width="20.8515625" style="36" customWidth="1"/>
    <col min="8" max="10" width="12.7109375" style="6" hidden="1" customWidth="1"/>
    <col min="11" max="11" width="18.28125" style="6" hidden="1" customWidth="1"/>
    <col min="12" max="12" width="16.57421875" style="6" customWidth="1"/>
    <col min="13" max="15" width="0" style="6" hidden="1" customWidth="1"/>
    <col min="16" max="16" width="20.8515625" style="6" hidden="1" customWidth="1"/>
    <col min="17" max="16384" width="9.140625" style="6" customWidth="1"/>
  </cols>
  <sheetData>
    <row r="1" ht="3.75" customHeight="1" thickBot="1"/>
    <row r="2" spans="2:12" ht="25.5" customHeight="1">
      <c r="B2" s="114" t="s">
        <v>77</v>
      </c>
      <c r="C2" s="115"/>
      <c r="D2" s="115"/>
      <c r="E2" s="115"/>
      <c r="F2" s="115"/>
      <c r="G2" s="116"/>
      <c r="H2" s="3"/>
      <c r="I2" s="3"/>
      <c r="J2" s="3"/>
      <c r="K2" s="15"/>
      <c r="L2" s="15"/>
    </row>
    <row r="3" spans="2:12" ht="12.75" customHeight="1">
      <c r="B3" s="1"/>
      <c r="C3" s="2"/>
      <c r="D3" s="2"/>
      <c r="E3" s="16"/>
      <c r="F3" s="2"/>
      <c r="G3" s="61"/>
      <c r="H3" s="3"/>
      <c r="I3" s="3"/>
      <c r="J3" s="3"/>
      <c r="K3" s="15"/>
      <c r="L3" s="15"/>
    </row>
    <row r="4" spans="2:12" ht="12.75" customHeight="1">
      <c r="B4" s="117" t="s">
        <v>97</v>
      </c>
      <c r="C4" s="118"/>
      <c r="D4" s="118"/>
      <c r="E4" s="118"/>
      <c r="F4" s="118"/>
      <c r="G4" s="119"/>
      <c r="H4" s="4"/>
      <c r="I4" s="4"/>
      <c r="J4" s="4"/>
      <c r="K4" s="17"/>
      <c r="L4" s="17"/>
    </row>
    <row r="5" spans="2:10" ht="12.75" customHeight="1">
      <c r="B5" s="117" t="s">
        <v>45</v>
      </c>
      <c r="C5" s="118"/>
      <c r="D5" s="118"/>
      <c r="E5" s="118"/>
      <c r="F5" s="118"/>
      <c r="G5" s="119"/>
      <c r="H5" s="5"/>
      <c r="I5" s="5"/>
      <c r="J5" s="5"/>
    </row>
    <row r="6" spans="2:7" ht="12.75" customHeight="1" thickBot="1">
      <c r="B6" s="12"/>
      <c r="C6" s="66"/>
      <c r="D6" s="66"/>
      <c r="E6" s="67"/>
      <c r="F6" s="139"/>
      <c r="G6" s="140"/>
    </row>
    <row r="7" spans="2:12" ht="12.75" customHeight="1">
      <c r="B7" s="122" t="s">
        <v>17</v>
      </c>
      <c r="C7" s="123" t="s">
        <v>0</v>
      </c>
      <c r="D7" s="124" t="s">
        <v>1</v>
      </c>
      <c r="E7" s="124"/>
      <c r="F7" s="124" t="s">
        <v>18</v>
      </c>
      <c r="G7" s="125"/>
      <c r="H7" s="18"/>
      <c r="I7" s="18"/>
      <c r="J7" s="18"/>
      <c r="K7" s="18"/>
      <c r="L7" s="18"/>
    </row>
    <row r="8" spans="2:12" ht="12.75" customHeight="1">
      <c r="B8" s="122"/>
      <c r="C8" s="123"/>
      <c r="D8" s="74" t="s">
        <v>62</v>
      </c>
      <c r="E8" s="75" t="s">
        <v>56</v>
      </c>
      <c r="F8" s="74" t="s">
        <v>43</v>
      </c>
      <c r="G8" s="76" t="s">
        <v>2</v>
      </c>
      <c r="I8" s="5"/>
      <c r="J8" s="5"/>
      <c r="K8" s="5"/>
      <c r="L8" s="5"/>
    </row>
    <row r="9" spans="2:12" ht="12.75" customHeight="1">
      <c r="B9" s="122"/>
      <c r="C9" s="123"/>
      <c r="D9" s="74" t="s">
        <v>4</v>
      </c>
      <c r="E9" s="75" t="s">
        <v>4</v>
      </c>
      <c r="F9" s="74" t="s">
        <v>15</v>
      </c>
      <c r="G9" s="76" t="s">
        <v>15</v>
      </c>
      <c r="I9" s="5"/>
      <c r="J9" s="5"/>
      <c r="K9" s="5"/>
      <c r="L9" s="5"/>
    </row>
    <row r="10" spans="2:7" ht="4.5" customHeight="1">
      <c r="B10" s="77"/>
      <c r="D10" s="78"/>
      <c r="F10" s="78"/>
      <c r="G10" s="79"/>
    </row>
    <row r="11" spans="2:7" ht="12.75" customHeight="1">
      <c r="B11" s="77"/>
      <c r="C11" s="80" t="s">
        <v>19</v>
      </c>
      <c r="D11" s="78"/>
      <c r="F11" s="78"/>
      <c r="G11" s="79"/>
    </row>
    <row r="12" spans="2:16" ht="12.75" customHeight="1">
      <c r="B12" s="81" t="s">
        <v>20</v>
      </c>
      <c r="C12" s="10" t="s">
        <v>6</v>
      </c>
      <c r="D12" s="38">
        <f>'31-03-2009'!F12*24%</f>
        <v>0</v>
      </c>
      <c r="E12" s="39">
        <f>F12*24%</f>
        <v>0</v>
      </c>
      <c r="F12" s="45">
        <v>0</v>
      </c>
      <c r="G12" s="63">
        <v>0</v>
      </c>
      <c r="H12" s="40">
        <f>244.04+M12</f>
        <v>87065111.29</v>
      </c>
      <c r="I12" s="40">
        <v>361</v>
      </c>
      <c r="J12" s="40">
        <f>I12-H12</f>
        <v>-87064750.29</v>
      </c>
      <c r="K12" s="40" t="s">
        <v>7</v>
      </c>
      <c r="L12" s="21"/>
      <c r="M12" s="41">
        <f>O12-279805643</f>
        <v>87064867.25</v>
      </c>
      <c r="N12" s="42">
        <f>P12-143548804.58</f>
        <v>53605990.41999999</v>
      </c>
      <c r="O12" s="43">
        <v>366870510.25</v>
      </c>
      <c r="P12" s="44">
        <v>197154795</v>
      </c>
    </row>
    <row r="13" spans="2:16" ht="12.75" customHeight="1">
      <c r="B13" s="81" t="s">
        <v>21</v>
      </c>
      <c r="C13" s="10" t="s">
        <v>22</v>
      </c>
      <c r="D13" s="38">
        <f>'31-03-2009'!F13*24%</f>
        <v>0</v>
      </c>
      <c r="E13" s="39">
        <f>F13*24%</f>
        <v>0</v>
      </c>
      <c r="F13" s="45">
        <v>0</v>
      </c>
      <c r="G13" s="63">
        <v>0</v>
      </c>
      <c r="H13" s="40">
        <f>60.87+M13</f>
        <v>1300080.87</v>
      </c>
      <c r="I13" s="40">
        <v>107.32</v>
      </c>
      <c r="J13" s="40">
        <f>I13-H13</f>
        <v>-1299973.55</v>
      </c>
      <c r="K13" s="40"/>
      <c r="L13" s="21"/>
      <c r="M13" s="41">
        <f>O13-350905</f>
        <v>1300020</v>
      </c>
      <c r="N13" s="42">
        <f>P13-622567.29</f>
        <v>323341.70999999996</v>
      </c>
      <c r="O13" s="43">
        <v>1650925</v>
      </c>
      <c r="P13" s="44">
        <v>945909</v>
      </c>
    </row>
    <row r="14" spans="2:16" ht="12.75" customHeight="1">
      <c r="B14" s="81"/>
      <c r="C14" s="10"/>
      <c r="D14" s="38"/>
      <c r="E14" s="39"/>
      <c r="F14" s="45"/>
      <c r="G14" s="63"/>
      <c r="H14" s="40"/>
      <c r="I14" s="40"/>
      <c r="J14" s="40"/>
      <c r="K14" s="40"/>
      <c r="L14" s="21"/>
      <c r="M14" s="41"/>
      <c r="N14" s="42"/>
      <c r="O14" s="43"/>
      <c r="P14" s="44"/>
    </row>
    <row r="15" spans="2:16" s="52" customFormat="1" ht="12.75" customHeight="1">
      <c r="B15" s="82"/>
      <c r="C15" s="83" t="s">
        <v>23</v>
      </c>
      <c r="D15" s="38">
        <f>SUM(D12:D14)</f>
        <v>0</v>
      </c>
      <c r="E15" s="39">
        <f>SUM(E12:E13)</f>
        <v>0</v>
      </c>
      <c r="F15" s="45">
        <f>SUM(F12:F14)</f>
        <v>0</v>
      </c>
      <c r="G15" s="63">
        <f>SUM(G12:G13)</f>
        <v>0</v>
      </c>
      <c r="H15" s="47"/>
      <c r="I15" s="47"/>
      <c r="J15" s="47"/>
      <c r="K15" s="47"/>
      <c r="L15" s="22"/>
      <c r="M15" s="48">
        <f>SUM(M12:M13)</f>
        <v>88364887.25</v>
      </c>
      <c r="N15" s="49">
        <f>SUM(N12:N13)</f>
        <v>53929332.12999999</v>
      </c>
      <c r="O15" s="50">
        <f>SUM(O12:O13)</f>
        <v>368521435.25</v>
      </c>
      <c r="P15" s="51">
        <f>SUM(P12:P13)</f>
        <v>198100704</v>
      </c>
    </row>
    <row r="16" spans="2:16" ht="12.75" customHeight="1">
      <c r="B16" s="81"/>
      <c r="C16" s="84" t="s">
        <v>8</v>
      </c>
      <c r="D16" s="38"/>
      <c r="E16" s="39"/>
      <c r="F16" s="45"/>
      <c r="G16" s="63"/>
      <c r="H16" s="40"/>
      <c r="I16" s="40"/>
      <c r="J16" s="40"/>
      <c r="K16" s="40"/>
      <c r="L16" s="21"/>
      <c r="M16" s="41"/>
      <c r="N16" s="42"/>
      <c r="O16" s="19"/>
      <c r="P16" s="37"/>
    </row>
    <row r="17" spans="2:16" ht="23.25" customHeight="1">
      <c r="B17" s="81"/>
      <c r="C17" s="10" t="s">
        <v>82</v>
      </c>
      <c r="D17" s="38">
        <f>('31-03-2009'!F17-5500)*24%</f>
        <v>0</v>
      </c>
      <c r="E17" s="39">
        <f>(F17-5500)*24%</f>
        <v>417.12</v>
      </c>
      <c r="F17" s="45">
        <v>7238</v>
      </c>
      <c r="G17" s="63">
        <v>5612</v>
      </c>
      <c r="H17" s="40"/>
      <c r="I17" s="40"/>
      <c r="J17" s="40"/>
      <c r="K17" s="40"/>
      <c r="L17" s="21"/>
      <c r="M17" s="41"/>
      <c r="N17" s="42"/>
      <c r="O17" s="19"/>
      <c r="P17" s="37"/>
    </row>
    <row r="18" spans="2:16" ht="12.75" customHeight="1">
      <c r="B18" s="81"/>
      <c r="C18" s="10" t="s">
        <v>78</v>
      </c>
      <c r="D18" s="38">
        <v>0</v>
      </c>
      <c r="E18" s="39">
        <v>0</v>
      </c>
      <c r="F18" s="45">
        <v>9120</v>
      </c>
      <c r="G18" s="63">
        <v>9120</v>
      </c>
      <c r="H18" s="40"/>
      <c r="I18" s="40"/>
      <c r="J18" s="40"/>
      <c r="K18" s="40"/>
      <c r="L18" s="21"/>
      <c r="M18" s="41"/>
      <c r="N18" s="42"/>
      <c r="O18" s="43"/>
      <c r="P18" s="44"/>
    </row>
    <row r="19" spans="2:16" ht="12.75" customHeight="1">
      <c r="B19" s="81"/>
      <c r="C19" s="10"/>
      <c r="D19" s="38"/>
      <c r="E19" s="39"/>
      <c r="F19" s="45"/>
      <c r="G19" s="63"/>
      <c r="H19" s="40"/>
      <c r="I19" s="40"/>
      <c r="J19" s="40"/>
      <c r="K19" s="40"/>
      <c r="L19" s="21"/>
      <c r="M19" s="41"/>
      <c r="N19" s="42"/>
      <c r="O19" s="43"/>
      <c r="P19" s="44"/>
    </row>
    <row r="20" spans="2:16" s="52" customFormat="1" ht="12.75" customHeight="1">
      <c r="B20" s="82"/>
      <c r="C20" s="83" t="s">
        <v>24</v>
      </c>
      <c r="D20" s="38">
        <f>SUM(D17+D18)</f>
        <v>0</v>
      </c>
      <c r="E20" s="39">
        <f>SUM(E17+E18)</f>
        <v>417.12</v>
      </c>
      <c r="F20" s="45">
        <f>SUM(F17+F18)</f>
        <v>16358</v>
      </c>
      <c r="G20" s="63">
        <f>SUM(G17+G18)</f>
        <v>14732</v>
      </c>
      <c r="H20" s="47"/>
      <c r="I20" s="47"/>
      <c r="J20" s="47"/>
      <c r="K20" s="47"/>
      <c r="L20" s="22"/>
      <c r="M20" s="48" t="e">
        <f>SUM(#REF!)</f>
        <v>#REF!</v>
      </c>
      <c r="N20" s="49" t="e">
        <f>SUM(#REF!)</f>
        <v>#REF!</v>
      </c>
      <c r="O20" s="50" t="e">
        <f>SUM(#REF!)</f>
        <v>#REF!</v>
      </c>
      <c r="P20" s="53" t="e">
        <f>SUM(#REF!)</f>
        <v>#REF!</v>
      </c>
    </row>
    <row r="21" spans="2:16" s="52" customFormat="1" ht="12.75" customHeight="1">
      <c r="B21" s="82"/>
      <c r="C21" s="83"/>
      <c r="D21" s="38"/>
      <c r="E21" s="39"/>
      <c r="F21" s="45"/>
      <c r="G21" s="63"/>
      <c r="H21" s="47"/>
      <c r="I21" s="47"/>
      <c r="J21" s="47"/>
      <c r="K21" s="47"/>
      <c r="L21" s="22"/>
      <c r="M21" s="48"/>
      <c r="N21" s="49"/>
      <c r="O21" s="50"/>
      <c r="P21" s="53"/>
    </row>
    <row r="22" spans="2:16" s="52" customFormat="1" ht="24.75" customHeight="1">
      <c r="B22" s="82">
        <v>9</v>
      </c>
      <c r="C22" s="73" t="s">
        <v>11</v>
      </c>
      <c r="D22" s="38">
        <f>D15-D20</f>
        <v>0</v>
      </c>
      <c r="E22" s="39">
        <f>E15-E20</f>
        <v>-417.12</v>
      </c>
      <c r="F22" s="45">
        <f>F15-F20</f>
        <v>-16358</v>
      </c>
      <c r="G22" s="63">
        <f>G15-G20</f>
        <v>-14732</v>
      </c>
      <c r="H22" s="54" t="e">
        <f>#REF!-#REF!-#REF!</f>
        <v>#REF!</v>
      </c>
      <c r="I22" s="54"/>
      <c r="J22" s="54"/>
      <c r="K22" s="54"/>
      <c r="L22" s="23"/>
      <c r="M22" s="48" t="e">
        <f>M15-M20</f>
        <v>#REF!</v>
      </c>
      <c r="N22" s="49" t="e">
        <f>N15-N20</f>
        <v>#REF!</v>
      </c>
      <c r="O22" s="50" t="e">
        <f>SUM(O15)-SUM(O20)</f>
        <v>#REF!</v>
      </c>
      <c r="P22" s="53" t="e">
        <f>SUM(P15)-SUM(P20)</f>
        <v>#REF!</v>
      </c>
    </row>
    <row r="23" spans="2:16" ht="12.75" customHeight="1">
      <c r="B23" s="81">
        <v>10</v>
      </c>
      <c r="C23" s="10" t="s">
        <v>29</v>
      </c>
      <c r="D23" s="38">
        <f>D22</f>
        <v>0</v>
      </c>
      <c r="E23" s="39">
        <f>E22</f>
        <v>-417.12</v>
      </c>
      <c r="F23" s="45">
        <f>F22</f>
        <v>-16358</v>
      </c>
      <c r="G23" s="63">
        <f>G22</f>
        <v>-14732</v>
      </c>
      <c r="H23" s="40">
        <v>87.84</v>
      </c>
      <c r="I23" s="40"/>
      <c r="J23" s="40"/>
      <c r="K23" s="40"/>
      <c r="L23" s="21"/>
      <c r="M23" s="41" t="e">
        <f>M22</f>
        <v>#REF!</v>
      </c>
      <c r="N23" s="42" t="e">
        <f>N22</f>
        <v>#REF!</v>
      </c>
      <c r="O23" s="43" t="e">
        <f>SUM(O22)</f>
        <v>#REF!</v>
      </c>
      <c r="P23" s="55" t="e">
        <f>SUM(P22)</f>
        <v>#REF!</v>
      </c>
    </row>
    <row r="24" spans="2:16" ht="12.75" customHeight="1">
      <c r="B24" s="81">
        <v>11</v>
      </c>
      <c r="C24" s="10" t="s">
        <v>25</v>
      </c>
      <c r="D24" s="38">
        <v>0</v>
      </c>
      <c r="E24" s="39">
        <v>0</v>
      </c>
      <c r="F24" s="45">
        <v>0</v>
      </c>
      <c r="G24" s="63">
        <v>0</v>
      </c>
      <c r="H24" s="56">
        <v>138.42</v>
      </c>
      <c r="I24" s="56"/>
      <c r="J24" s="56"/>
      <c r="K24" s="56"/>
      <c r="L24" s="24"/>
      <c r="M24" s="41">
        <v>0</v>
      </c>
      <c r="N24" s="42"/>
      <c r="O24" s="43">
        <v>0</v>
      </c>
      <c r="P24" s="44">
        <v>0</v>
      </c>
    </row>
    <row r="25" spans="2:16" s="52" customFormat="1" ht="12.75" customHeight="1">
      <c r="B25" s="82">
        <v>15</v>
      </c>
      <c r="C25" s="9" t="s">
        <v>30</v>
      </c>
      <c r="D25" s="38">
        <f>D23</f>
        <v>0</v>
      </c>
      <c r="E25" s="39">
        <f>E23</f>
        <v>-417.12</v>
      </c>
      <c r="F25" s="45">
        <f>F23</f>
        <v>-16358</v>
      </c>
      <c r="G25" s="63">
        <f>G23</f>
        <v>-14732</v>
      </c>
      <c r="H25" s="57"/>
      <c r="I25" s="57"/>
      <c r="J25" s="57"/>
      <c r="K25" s="57"/>
      <c r="L25" s="25"/>
      <c r="M25" s="48" t="e">
        <f>M23</f>
        <v>#REF!</v>
      </c>
      <c r="N25" s="49" t="e">
        <f>N23-#REF!-#REF!</f>
        <v>#REF!</v>
      </c>
      <c r="O25" s="50">
        <v>13777688.27</v>
      </c>
      <c r="P25" s="51">
        <v>-2507320</v>
      </c>
    </row>
    <row r="26" spans="2:16" ht="24.75" customHeight="1">
      <c r="B26" s="77">
        <v>16</v>
      </c>
      <c r="C26" s="10" t="s">
        <v>26</v>
      </c>
      <c r="D26" s="38">
        <v>0</v>
      </c>
      <c r="E26" s="39">
        <v>0</v>
      </c>
      <c r="F26" s="45"/>
      <c r="G26" s="63">
        <v>0</v>
      </c>
      <c r="H26" s="13">
        <v>0.57</v>
      </c>
      <c r="I26" s="13"/>
      <c r="J26" s="13"/>
      <c r="K26" s="13"/>
      <c r="L26" s="26"/>
      <c r="M26" s="41">
        <v>0</v>
      </c>
      <c r="N26" s="42">
        <v>0</v>
      </c>
      <c r="O26" s="43">
        <v>0</v>
      </c>
      <c r="P26" s="44">
        <v>0</v>
      </c>
    </row>
    <row r="27" spans="2:16" s="52" customFormat="1" ht="24.75" customHeight="1">
      <c r="B27" s="72">
        <v>17</v>
      </c>
      <c r="C27" s="9" t="s">
        <v>81</v>
      </c>
      <c r="D27" s="38">
        <v>0</v>
      </c>
      <c r="E27" s="39">
        <v>0</v>
      </c>
      <c r="F27" s="45">
        <v>27943134</v>
      </c>
      <c r="G27" s="63">
        <v>27926776</v>
      </c>
      <c r="H27" s="7"/>
      <c r="I27" s="7"/>
      <c r="J27" s="7"/>
      <c r="K27" s="7"/>
      <c r="L27" s="27"/>
      <c r="M27" s="48" t="e">
        <f>M25</f>
        <v>#REF!</v>
      </c>
      <c r="N27" s="49" t="e">
        <f>N25</f>
        <v>#REF!</v>
      </c>
      <c r="O27" s="50">
        <v>13777688.27</v>
      </c>
      <c r="P27" s="51">
        <v>-2507320</v>
      </c>
    </row>
    <row r="28" spans="2:16" s="52" customFormat="1" ht="24.75" customHeight="1">
      <c r="B28" s="72">
        <v>18</v>
      </c>
      <c r="C28" s="9" t="s">
        <v>12</v>
      </c>
      <c r="D28" s="38">
        <v>109650000</v>
      </c>
      <c r="E28" s="39">
        <v>109650000</v>
      </c>
      <c r="F28" s="45">
        <v>109650000</v>
      </c>
      <c r="G28" s="63">
        <v>109650000</v>
      </c>
      <c r="H28" s="7"/>
      <c r="I28" s="7"/>
      <c r="J28" s="7"/>
      <c r="K28" s="7"/>
      <c r="L28" s="27"/>
      <c r="M28" s="50">
        <v>50950000</v>
      </c>
      <c r="N28" s="53">
        <v>50950000</v>
      </c>
      <c r="O28" s="50">
        <v>50950000</v>
      </c>
      <c r="P28" s="51">
        <f>SUM(O28)</f>
        <v>50950000</v>
      </c>
    </row>
    <row r="29" spans="2:12" ht="24.75" customHeight="1">
      <c r="B29" s="81">
        <v>19</v>
      </c>
      <c r="C29" s="87" t="s">
        <v>14</v>
      </c>
      <c r="D29" s="88" t="s">
        <v>31</v>
      </c>
      <c r="E29" s="89">
        <v>0</v>
      </c>
      <c r="F29" s="88">
        <f>(F25/F28)*10</f>
        <v>-0.0014918376652986777</v>
      </c>
      <c r="G29" s="90">
        <f>(G25/G28)*10</f>
        <v>-0.001343547651618787</v>
      </c>
      <c r="H29" s="13"/>
      <c r="I29" s="13"/>
      <c r="J29" s="13"/>
      <c r="K29" s="13"/>
      <c r="L29" s="26"/>
    </row>
    <row r="30" spans="2:12" ht="24.75" customHeight="1" hidden="1">
      <c r="B30" s="81">
        <v>20</v>
      </c>
      <c r="C30" s="87" t="s">
        <v>27</v>
      </c>
      <c r="D30" s="68">
        <v>0.2558</v>
      </c>
      <c r="E30" s="69">
        <v>0.2558</v>
      </c>
      <c r="F30" s="68">
        <v>0.2558</v>
      </c>
      <c r="G30" s="70">
        <v>0.2558</v>
      </c>
      <c r="H30" s="13"/>
      <c r="I30" s="13"/>
      <c r="J30" s="13"/>
      <c r="K30" s="13"/>
      <c r="L30" s="26"/>
    </row>
    <row r="31" spans="2:12" ht="12.75" customHeight="1">
      <c r="B31" s="132" t="s">
        <v>9</v>
      </c>
      <c r="C31" s="123"/>
      <c r="D31" s="10"/>
      <c r="E31" s="91"/>
      <c r="F31" s="10"/>
      <c r="G31" s="92"/>
      <c r="H31" s="10"/>
      <c r="I31" s="10"/>
      <c r="J31" s="10"/>
      <c r="K31" s="60"/>
      <c r="L31" s="28"/>
    </row>
    <row r="32" spans="2:12" ht="12.75" customHeight="1">
      <c r="B32" s="132"/>
      <c r="C32" s="123"/>
      <c r="D32" s="9"/>
      <c r="E32" s="93"/>
      <c r="F32" s="9"/>
      <c r="G32" s="94"/>
      <c r="H32" s="9"/>
      <c r="I32" s="9"/>
      <c r="J32" s="9"/>
      <c r="K32" s="9"/>
      <c r="L32" s="29"/>
    </row>
    <row r="33" spans="2:12" ht="24.75" customHeight="1">
      <c r="B33" s="81" t="s">
        <v>5</v>
      </c>
      <c r="C33" s="133" t="s">
        <v>46</v>
      </c>
      <c r="D33" s="133"/>
      <c r="E33" s="133"/>
      <c r="F33" s="133"/>
      <c r="G33" s="134"/>
      <c r="H33" s="10"/>
      <c r="I33" s="10"/>
      <c r="J33" s="10"/>
      <c r="K33" s="10"/>
      <c r="L33" s="30"/>
    </row>
    <row r="34" spans="2:12" ht="24.75" customHeight="1">
      <c r="B34" s="81">
        <v>2</v>
      </c>
      <c r="C34" s="133" t="s">
        <v>10</v>
      </c>
      <c r="D34" s="133"/>
      <c r="E34" s="133"/>
      <c r="F34" s="133"/>
      <c r="G34" s="134"/>
      <c r="H34" s="10"/>
      <c r="I34" s="10"/>
      <c r="J34" s="10"/>
      <c r="K34" s="10"/>
      <c r="L34" s="30"/>
    </row>
    <row r="35" spans="2:12" ht="24.75" customHeight="1">
      <c r="B35" s="81">
        <v>3</v>
      </c>
      <c r="C35" s="133" t="s">
        <v>47</v>
      </c>
      <c r="D35" s="133"/>
      <c r="E35" s="133"/>
      <c r="F35" s="133"/>
      <c r="G35" s="134"/>
      <c r="H35" s="10"/>
      <c r="I35" s="10"/>
      <c r="J35" s="10"/>
      <c r="K35" s="10"/>
      <c r="L35" s="30"/>
    </row>
    <row r="36" spans="2:12" ht="12.75" customHeight="1">
      <c r="B36" s="77"/>
      <c r="C36" s="135"/>
      <c r="D36" s="135"/>
      <c r="E36" s="135"/>
      <c r="F36" s="135"/>
      <c r="G36" s="136"/>
      <c r="H36" s="10"/>
      <c r="I36" s="10"/>
      <c r="J36" s="10"/>
      <c r="K36" s="10"/>
      <c r="L36" s="30"/>
    </row>
    <row r="37" spans="2:12" ht="12.75" customHeight="1">
      <c r="B37" s="77"/>
      <c r="C37" s="137" t="s">
        <v>90</v>
      </c>
      <c r="D37" s="137"/>
      <c r="E37" s="137"/>
      <c r="F37" s="137"/>
      <c r="G37" s="138"/>
      <c r="H37" s="10"/>
      <c r="I37" s="10"/>
      <c r="J37" s="10"/>
      <c r="K37" s="10"/>
      <c r="L37" s="30"/>
    </row>
    <row r="38" spans="2:12" ht="12.75" customHeight="1">
      <c r="B38" s="77"/>
      <c r="C38" s="95"/>
      <c r="D38" s="95"/>
      <c r="E38" s="96"/>
      <c r="F38" s="95"/>
      <c r="G38" s="97"/>
      <c r="H38" s="11"/>
      <c r="I38" s="11"/>
      <c r="J38" s="11"/>
      <c r="K38" s="11"/>
      <c r="L38" s="11"/>
    </row>
    <row r="39" spans="2:12" ht="12.75" customHeight="1">
      <c r="B39" s="77"/>
      <c r="C39" s="95"/>
      <c r="D39" s="95"/>
      <c r="E39" s="96"/>
      <c r="F39" s="95"/>
      <c r="G39" s="97"/>
      <c r="H39" s="11"/>
      <c r="I39" s="11"/>
      <c r="J39" s="11"/>
      <c r="K39" s="11"/>
      <c r="L39" s="11"/>
    </row>
    <row r="40" spans="2:12" ht="12.75" customHeight="1">
      <c r="B40" s="77"/>
      <c r="C40" s="95"/>
      <c r="D40" s="95"/>
      <c r="E40" s="96"/>
      <c r="F40" s="95"/>
      <c r="G40" s="97"/>
      <c r="H40" s="11"/>
      <c r="I40" s="11"/>
      <c r="J40" s="11"/>
      <c r="K40" s="11"/>
      <c r="L40" s="11"/>
    </row>
    <row r="41" spans="2:12" ht="12.75" customHeight="1">
      <c r="B41" s="77"/>
      <c r="C41" s="126" t="s">
        <v>28</v>
      </c>
      <c r="D41" s="126"/>
      <c r="E41" s="126"/>
      <c r="F41" s="126"/>
      <c r="G41" s="127"/>
      <c r="H41" s="11"/>
      <c r="I41" s="11"/>
      <c r="J41" s="11"/>
      <c r="K41" s="11"/>
      <c r="L41" s="11"/>
    </row>
    <row r="42" spans="2:12" ht="12.75" customHeight="1">
      <c r="B42" s="77"/>
      <c r="C42" s="128" t="s">
        <v>79</v>
      </c>
      <c r="D42" s="128"/>
      <c r="E42" s="128"/>
      <c r="F42" s="128"/>
      <c r="G42" s="129"/>
      <c r="H42" s="11"/>
      <c r="I42" s="11"/>
      <c r="J42" s="11"/>
      <c r="K42" s="11"/>
      <c r="L42" s="11"/>
    </row>
    <row r="43" spans="2:12" ht="12.75" customHeight="1">
      <c r="B43" s="77"/>
      <c r="C43" s="130" t="s">
        <v>71</v>
      </c>
      <c r="D43" s="130"/>
      <c r="E43" s="130"/>
      <c r="F43" s="130"/>
      <c r="G43" s="131"/>
      <c r="H43" s="11"/>
      <c r="I43" s="11"/>
      <c r="J43" s="11"/>
      <c r="K43" s="11"/>
      <c r="L43" s="11"/>
    </row>
    <row r="44" spans="2:12" ht="12.75" customHeight="1">
      <c r="B44" s="77"/>
      <c r="C44" s="9"/>
      <c r="D44" s="9"/>
      <c r="E44" s="9"/>
      <c r="F44" s="9"/>
      <c r="G44" s="104"/>
      <c r="H44" s="11"/>
      <c r="I44" s="11"/>
      <c r="J44" s="11"/>
      <c r="K44" s="11"/>
      <c r="L44" s="11"/>
    </row>
    <row r="45" spans="2:10" ht="12.75" customHeight="1">
      <c r="B45" s="77"/>
      <c r="C45" s="10"/>
      <c r="D45" s="10"/>
      <c r="E45" s="91"/>
      <c r="F45" s="10"/>
      <c r="G45" s="92"/>
      <c r="H45" s="11"/>
      <c r="I45" s="11"/>
      <c r="J45" s="11"/>
    </row>
    <row r="46" spans="2:12" ht="15">
      <c r="B46" s="100"/>
      <c r="C46" s="103" t="s">
        <v>98</v>
      </c>
      <c r="D46" s="37"/>
      <c r="E46" s="20"/>
      <c r="F46" s="37"/>
      <c r="G46" s="101"/>
      <c r="H46" s="31"/>
      <c r="I46" s="31"/>
      <c r="J46" s="31"/>
      <c r="K46" s="31"/>
      <c r="L46" s="31"/>
    </row>
    <row r="47" spans="2:12" ht="15">
      <c r="B47" s="100"/>
      <c r="C47" s="106" t="s">
        <v>99</v>
      </c>
      <c r="D47" s="37"/>
      <c r="E47" s="20"/>
      <c r="F47" s="37"/>
      <c r="G47" s="101"/>
      <c r="H47" s="29"/>
      <c r="I47" s="29"/>
      <c r="J47" s="29"/>
      <c r="K47" s="29"/>
      <c r="L47" s="29"/>
    </row>
    <row r="48" spans="2:12" ht="12.75">
      <c r="B48" s="100"/>
      <c r="C48" s="106" t="s">
        <v>100</v>
      </c>
      <c r="D48" s="37"/>
      <c r="E48" s="20"/>
      <c r="F48" s="37"/>
      <c r="G48" s="101"/>
      <c r="H48" s="10"/>
      <c r="I48" s="10"/>
      <c r="J48" s="10"/>
      <c r="K48" s="10"/>
      <c r="L48" s="10"/>
    </row>
    <row r="49" spans="2:7" ht="13.5" thickBot="1">
      <c r="B49" s="12"/>
      <c r="C49" s="107" t="s">
        <v>101</v>
      </c>
      <c r="D49" s="66"/>
      <c r="E49" s="67"/>
      <c r="F49" s="66"/>
      <c r="G49" s="102"/>
    </row>
    <row r="50" spans="2:7" ht="12.75">
      <c r="B50" s="34"/>
      <c r="C50" s="37"/>
      <c r="D50" s="37"/>
      <c r="E50" s="20"/>
      <c r="F50" s="37"/>
      <c r="G50" s="20"/>
    </row>
    <row r="51" spans="2:7" ht="12.75">
      <c r="B51" s="34"/>
      <c r="C51" s="37"/>
      <c r="D51" s="37"/>
      <c r="E51" s="20"/>
      <c r="F51" s="37"/>
      <c r="G51" s="20"/>
    </row>
    <row r="52" spans="2:7" ht="12.75">
      <c r="B52" s="34"/>
      <c r="C52" s="37"/>
      <c r="D52" s="37"/>
      <c r="E52" s="20"/>
      <c r="F52" s="37"/>
      <c r="G52" s="20"/>
    </row>
    <row r="53" spans="2:7" ht="12.75">
      <c r="B53" s="34"/>
      <c r="C53" s="37"/>
      <c r="D53" s="37"/>
      <c r="E53" s="20"/>
      <c r="F53" s="37"/>
      <c r="G53" s="20"/>
    </row>
    <row r="54" spans="2:7" ht="12.75">
      <c r="B54" s="34"/>
      <c r="C54" s="37"/>
      <c r="D54" s="37"/>
      <c r="E54" s="20"/>
      <c r="F54" s="37"/>
      <c r="G54" s="20"/>
    </row>
    <row r="55" spans="2:7" ht="12.75">
      <c r="B55" s="34"/>
      <c r="C55" s="37"/>
      <c r="D55" s="37"/>
      <c r="E55" s="20"/>
      <c r="F55" s="37"/>
      <c r="G55" s="20"/>
    </row>
    <row r="56" spans="2:7" ht="12.75">
      <c r="B56" s="34"/>
      <c r="C56" s="37"/>
      <c r="D56" s="37"/>
      <c r="E56" s="20"/>
      <c r="F56" s="37"/>
      <c r="G56" s="20"/>
    </row>
    <row r="57" spans="2:7" ht="12.75">
      <c r="B57" s="34"/>
      <c r="C57" s="37"/>
      <c r="D57" s="37"/>
      <c r="E57" s="20"/>
      <c r="F57" s="37"/>
      <c r="G57" s="20"/>
    </row>
    <row r="58" spans="2:7" ht="12.75">
      <c r="B58" s="34"/>
      <c r="C58" s="37"/>
      <c r="D58" s="37"/>
      <c r="E58" s="20"/>
      <c r="F58" s="37"/>
      <c r="G58" s="20"/>
    </row>
    <row r="59" spans="2:7" ht="12.75">
      <c r="B59" s="34"/>
      <c r="C59" s="37"/>
      <c r="D59" s="37"/>
      <c r="E59" s="20"/>
      <c r="F59" s="37"/>
      <c r="G59" s="20"/>
    </row>
    <row r="60" spans="2:7" ht="12.75">
      <c r="B60" s="34"/>
      <c r="C60" s="37"/>
      <c r="D60" s="37"/>
      <c r="E60" s="20"/>
      <c r="F60" s="37"/>
      <c r="G60" s="20"/>
    </row>
    <row r="61" spans="2:7" ht="12.75">
      <c r="B61" s="34"/>
      <c r="C61" s="37"/>
      <c r="D61" s="37"/>
      <c r="F61" s="37"/>
      <c r="G61" s="20"/>
    </row>
    <row r="62" spans="2:7" ht="12.75">
      <c r="B62" s="34"/>
      <c r="C62" s="37"/>
      <c r="D62" s="37"/>
      <c r="F62" s="37"/>
      <c r="G62" s="20"/>
    </row>
    <row r="63" spans="2:7" ht="12.75">
      <c r="B63" s="34"/>
      <c r="C63" s="37"/>
      <c r="D63" s="37"/>
      <c r="F63" s="37"/>
      <c r="G63" s="20"/>
    </row>
    <row r="64" spans="2:7" ht="12.75">
      <c r="B64" s="34"/>
      <c r="C64" s="37"/>
      <c r="D64" s="37"/>
      <c r="F64" s="37"/>
      <c r="G64" s="20"/>
    </row>
    <row r="65" spans="2:7" ht="12.75">
      <c r="B65" s="34"/>
      <c r="C65" s="37"/>
      <c r="D65" s="37"/>
      <c r="F65" s="37"/>
      <c r="G65" s="20"/>
    </row>
    <row r="66" spans="2:7" ht="12.75">
      <c r="B66" s="34"/>
      <c r="C66" s="37"/>
      <c r="D66" s="37"/>
      <c r="F66" s="37"/>
      <c r="G66" s="20"/>
    </row>
    <row r="67" spans="2:7" ht="12.75">
      <c r="B67" s="34"/>
      <c r="C67" s="37"/>
      <c r="D67" s="37"/>
      <c r="F67" s="37"/>
      <c r="G67" s="20"/>
    </row>
    <row r="68" spans="2:7" ht="12.75">
      <c r="B68" s="34"/>
      <c r="C68" s="37"/>
      <c r="D68" s="37"/>
      <c r="F68" s="37"/>
      <c r="G68" s="20"/>
    </row>
    <row r="69" spans="2:7" ht="12.75">
      <c r="B69" s="34"/>
      <c r="C69" s="37"/>
      <c r="D69" s="37"/>
      <c r="F69" s="37"/>
      <c r="G69" s="20"/>
    </row>
    <row r="70" spans="2:7" ht="12.75">
      <c r="B70" s="34"/>
      <c r="C70" s="37"/>
      <c r="D70" s="37"/>
      <c r="F70" s="37"/>
      <c r="G70" s="20"/>
    </row>
    <row r="71" spans="2:7" ht="12.75">
      <c r="B71" s="34"/>
      <c r="C71" s="37"/>
      <c r="D71" s="37"/>
      <c r="F71" s="37"/>
      <c r="G71" s="20"/>
    </row>
    <row r="72" spans="2:7" ht="12.75">
      <c r="B72" s="34"/>
      <c r="C72" s="37"/>
      <c r="D72" s="37"/>
      <c r="F72" s="37"/>
      <c r="G72" s="20"/>
    </row>
    <row r="73" spans="2:7" ht="12.75">
      <c r="B73" s="34"/>
      <c r="C73" s="37"/>
      <c r="D73" s="37"/>
      <c r="F73" s="37"/>
      <c r="G73" s="20"/>
    </row>
    <row r="74" spans="2:7" ht="12.75">
      <c r="B74" s="34"/>
      <c r="C74" s="37"/>
      <c r="D74" s="37"/>
      <c r="F74" s="37"/>
      <c r="G74" s="20"/>
    </row>
    <row r="75" spans="2:7" ht="12.75">
      <c r="B75" s="34"/>
      <c r="C75" s="37"/>
      <c r="D75" s="37"/>
      <c r="F75" s="37"/>
      <c r="G75" s="20"/>
    </row>
    <row r="76" spans="2:7" ht="12.75">
      <c r="B76" s="34"/>
      <c r="C76" s="37"/>
      <c r="D76" s="37"/>
      <c r="F76" s="37"/>
      <c r="G76" s="20"/>
    </row>
    <row r="77" spans="2:7" ht="12.75">
      <c r="B77" s="34"/>
      <c r="C77" s="37"/>
      <c r="D77" s="37"/>
      <c r="F77" s="37"/>
      <c r="G77" s="20"/>
    </row>
    <row r="78" spans="2:7" ht="12.75">
      <c r="B78" s="34"/>
      <c r="C78" s="37"/>
      <c r="D78" s="37"/>
      <c r="F78" s="37"/>
      <c r="G78" s="20"/>
    </row>
    <row r="79" spans="2:7" ht="12.75">
      <c r="B79" s="34"/>
      <c r="C79" s="37"/>
      <c r="D79" s="37"/>
      <c r="F79" s="37"/>
      <c r="G79" s="20"/>
    </row>
    <row r="80" spans="2:7" ht="12.75">
      <c r="B80" s="34"/>
      <c r="C80" s="37"/>
      <c r="D80" s="37"/>
      <c r="F80" s="37"/>
      <c r="G80" s="20"/>
    </row>
    <row r="81" spans="2:7" ht="12.75">
      <c r="B81" s="34"/>
      <c r="C81" s="37"/>
      <c r="D81" s="37"/>
      <c r="F81" s="37"/>
      <c r="G81" s="20"/>
    </row>
    <row r="82" spans="2:7" ht="12.75">
      <c r="B82" s="34"/>
      <c r="C82" s="37"/>
      <c r="D82" s="37"/>
      <c r="F82" s="37"/>
      <c r="G82" s="20"/>
    </row>
    <row r="83" spans="2:7" ht="12.75">
      <c r="B83" s="34"/>
      <c r="C83" s="37"/>
      <c r="D83" s="37"/>
      <c r="F83" s="37"/>
      <c r="G83" s="20"/>
    </row>
    <row r="84" spans="2:7" ht="12.75">
      <c r="B84" s="34"/>
      <c r="C84" s="37"/>
      <c r="D84" s="37"/>
      <c r="F84" s="37"/>
      <c r="G84" s="20"/>
    </row>
    <row r="85" spans="2:7" ht="12.75">
      <c r="B85" s="34"/>
      <c r="C85" s="37"/>
      <c r="D85" s="37"/>
      <c r="F85" s="37"/>
      <c r="G85" s="20"/>
    </row>
    <row r="86" spans="2:7" ht="12.75">
      <c r="B86" s="34"/>
      <c r="C86" s="37"/>
      <c r="D86" s="37"/>
      <c r="F86" s="37"/>
      <c r="G86" s="20"/>
    </row>
    <row r="87" spans="2:7" ht="12.75">
      <c r="B87" s="34"/>
      <c r="C87" s="37"/>
      <c r="D87" s="37"/>
      <c r="F87" s="37"/>
      <c r="G87" s="20"/>
    </row>
    <row r="88" spans="2:7" ht="12.75">
      <c r="B88" s="34"/>
      <c r="C88" s="37"/>
      <c r="D88" s="37"/>
      <c r="F88" s="37"/>
      <c r="G88" s="20"/>
    </row>
    <row r="89" spans="2:7" ht="12.75">
      <c r="B89" s="34"/>
      <c r="C89" s="37"/>
      <c r="D89" s="37"/>
      <c r="F89" s="37"/>
      <c r="G89" s="20"/>
    </row>
    <row r="90" spans="2:7" ht="12.75">
      <c r="B90" s="34"/>
      <c r="C90" s="37"/>
      <c r="D90" s="37"/>
      <c r="F90" s="37"/>
      <c r="G90" s="20"/>
    </row>
    <row r="91" spans="2:7" ht="12.75">
      <c r="B91" s="34"/>
      <c r="C91" s="37"/>
      <c r="D91" s="37"/>
      <c r="F91" s="37"/>
      <c r="G91" s="20"/>
    </row>
    <row r="92" spans="2:7" ht="12.75">
      <c r="B92" s="34"/>
      <c r="C92" s="37"/>
      <c r="D92" s="37"/>
      <c r="F92" s="37"/>
      <c r="G92" s="20"/>
    </row>
    <row r="93" spans="2:7" ht="12.75">
      <c r="B93" s="34"/>
      <c r="C93" s="37"/>
      <c r="D93" s="37"/>
      <c r="F93" s="37"/>
      <c r="G93" s="20"/>
    </row>
    <row r="94" spans="2:7" ht="12.75">
      <c r="B94" s="34"/>
      <c r="C94" s="37"/>
      <c r="D94" s="37"/>
      <c r="F94" s="37"/>
      <c r="G94" s="20"/>
    </row>
    <row r="95" spans="2:7" ht="12.75">
      <c r="B95" s="34"/>
      <c r="C95" s="37"/>
      <c r="D95" s="37"/>
      <c r="F95" s="37"/>
      <c r="G95" s="20"/>
    </row>
    <row r="96" spans="2:7" ht="12.75">
      <c r="B96" s="34"/>
      <c r="C96" s="37"/>
      <c r="D96" s="37"/>
      <c r="F96" s="37"/>
      <c r="G96" s="20"/>
    </row>
    <row r="97" spans="2:7" ht="12.75">
      <c r="B97" s="34"/>
      <c r="C97" s="37"/>
      <c r="D97" s="37"/>
      <c r="F97" s="37"/>
      <c r="G97" s="20"/>
    </row>
    <row r="98" spans="2:7" ht="12.75">
      <c r="B98" s="34"/>
      <c r="C98" s="37"/>
      <c r="D98" s="37"/>
      <c r="F98" s="37"/>
      <c r="G98" s="20"/>
    </row>
    <row r="99" spans="2:7" ht="12.75">
      <c r="B99" s="34"/>
      <c r="C99" s="37"/>
      <c r="D99" s="37"/>
      <c r="F99" s="37"/>
      <c r="G99" s="20"/>
    </row>
    <row r="100" spans="2:7" ht="12.75">
      <c r="B100" s="34"/>
      <c r="C100" s="37"/>
      <c r="D100" s="37"/>
      <c r="F100" s="37"/>
      <c r="G100" s="20"/>
    </row>
    <row r="101" spans="2:7" ht="12.75">
      <c r="B101" s="34"/>
      <c r="C101" s="37"/>
      <c r="D101" s="37"/>
      <c r="F101" s="37"/>
      <c r="G101" s="20"/>
    </row>
    <row r="102" spans="2:7" ht="12.75">
      <c r="B102" s="34"/>
      <c r="C102" s="37"/>
      <c r="D102" s="37"/>
      <c r="F102" s="37"/>
      <c r="G102" s="20"/>
    </row>
    <row r="103" spans="2:7" ht="12.75">
      <c r="B103" s="34"/>
      <c r="C103" s="37"/>
      <c r="D103" s="37"/>
      <c r="F103" s="37"/>
      <c r="G103" s="20"/>
    </row>
    <row r="104" spans="2:7" ht="12.75">
      <c r="B104" s="34"/>
      <c r="C104" s="37"/>
      <c r="D104" s="37"/>
      <c r="F104" s="37"/>
      <c r="G104" s="20"/>
    </row>
    <row r="105" spans="2:7" ht="12.75">
      <c r="B105" s="34"/>
      <c r="C105" s="37"/>
      <c r="D105" s="37"/>
      <c r="F105" s="37"/>
      <c r="G105" s="20"/>
    </row>
    <row r="106" spans="2:7" ht="12.75">
      <c r="B106" s="34"/>
      <c r="C106" s="37"/>
      <c r="D106" s="37"/>
      <c r="F106" s="37"/>
      <c r="G106" s="20"/>
    </row>
    <row r="107" spans="2:7" ht="12.75">
      <c r="B107" s="34"/>
      <c r="C107" s="37"/>
      <c r="D107" s="37"/>
      <c r="F107" s="37"/>
      <c r="G107" s="20"/>
    </row>
    <row r="108" spans="2:7" ht="12.75">
      <c r="B108" s="34"/>
      <c r="C108" s="37"/>
      <c r="D108" s="37"/>
      <c r="F108" s="37"/>
      <c r="G108" s="20"/>
    </row>
    <row r="109" spans="2:7" ht="12.75">
      <c r="B109" s="34"/>
      <c r="C109" s="37"/>
      <c r="D109" s="37"/>
      <c r="F109" s="37"/>
      <c r="G109" s="20"/>
    </row>
    <row r="110" spans="2:7" ht="12.75">
      <c r="B110" s="34"/>
      <c r="C110" s="37"/>
      <c r="D110" s="37"/>
      <c r="F110" s="37"/>
      <c r="G110" s="20"/>
    </row>
    <row r="111" spans="2:7" ht="12.75">
      <c r="B111" s="34"/>
      <c r="C111" s="37"/>
      <c r="D111" s="37"/>
      <c r="F111" s="37"/>
      <c r="G111" s="20"/>
    </row>
    <row r="112" spans="2:7" ht="12.75">
      <c r="B112" s="34"/>
      <c r="C112" s="37"/>
      <c r="D112" s="37"/>
      <c r="F112" s="37"/>
      <c r="G112" s="20"/>
    </row>
    <row r="113" spans="2:7" ht="12.75">
      <c r="B113" s="34"/>
      <c r="C113" s="37"/>
      <c r="D113" s="37"/>
      <c r="F113" s="37"/>
      <c r="G113" s="20"/>
    </row>
    <row r="114" spans="2:7" ht="12.75">
      <c r="B114" s="34"/>
      <c r="C114" s="37"/>
      <c r="D114" s="37"/>
      <c r="F114" s="37"/>
      <c r="G114" s="20"/>
    </row>
    <row r="115" spans="2:7" ht="12.75">
      <c r="B115" s="34"/>
      <c r="C115" s="37"/>
      <c r="D115" s="37"/>
      <c r="F115" s="37"/>
      <c r="G115" s="20"/>
    </row>
    <row r="116" spans="2:7" ht="12.75">
      <c r="B116" s="34"/>
      <c r="C116" s="37"/>
      <c r="D116" s="37"/>
      <c r="F116" s="37"/>
      <c r="G116" s="20"/>
    </row>
    <row r="117" spans="2:7" ht="12.75">
      <c r="B117" s="34"/>
      <c r="C117" s="37"/>
      <c r="D117" s="37"/>
      <c r="F117" s="37"/>
      <c r="G117" s="20"/>
    </row>
    <row r="118" spans="2:7" ht="12.75">
      <c r="B118" s="34"/>
      <c r="C118" s="37"/>
      <c r="D118" s="37"/>
      <c r="F118" s="37"/>
      <c r="G118" s="20"/>
    </row>
    <row r="119" spans="2:7" ht="12.75">
      <c r="B119" s="34"/>
      <c r="C119" s="37"/>
      <c r="D119" s="37"/>
      <c r="F119" s="37"/>
      <c r="G119" s="20"/>
    </row>
    <row r="120" spans="2:7" ht="12.75">
      <c r="B120" s="34"/>
      <c r="C120" s="37"/>
      <c r="D120" s="37"/>
      <c r="F120" s="37"/>
      <c r="G120" s="20"/>
    </row>
    <row r="121" spans="2:7" ht="12.75">
      <c r="B121" s="34"/>
      <c r="C121" s="37"/>
      <c r="D121" s="37"/>
      <c r="F121" s="37"/>
      <c r="G121" s="20"/>
    </row>
    <row r="122" spans="2:7" ht="12.75">
      <c r="B122" s="34"/>
      <c r="C122" s="37"/>
      <c r="D122" s="37"/>
      <c r="F122" s="37"/>
      <c r="G122" s="20"/>
    </row>
    <row r="123" spans="2:7" ht="12.75">
      <c r="B123" s="34"/>
      <c r="C123" s="37"/>
      <c r="D123" s="37"/>
      <c r="F123" s="37"/>
      <c r="G123" s="20"/>
    </row>
    <row r="124" spans="2:7" ht="12.75">
      <c r="B124" s="34"/>
      <c r="C124" s="37"/>
      <c r="D124" s="37"/>
      <c r="F124" s="37"/>
      <c r="G124" s="20"/>
    </row>
    <row r="125" spans="2:7" ht="12.75">
      <c r="B125" s="34"/>
      <c r="C125" s="37"/>
      <c r="D125" s="37"/>
      <c r="F125" s="37"/>
      <c r="G125" s="20"/>
    </row>
    <row r="126" spans="2:7" ht="12.75">
      <c r="B126" s="34"/>
      <c r="C126" s="37"/>
      <c r="D126" s="37"/>
      <c r="F126" s="37"/>
      <c r="G126" s="20"/>
    </row>
    <row r="127" spans="2:7" ht="12.75">
      <c r="B127" s="34"/>
      <c r="C127" s="37"/>
      <c r="D127" s="37"/>
      <c r="F127" s="37"/>
      <c r="G127" s="20"/>
    </row>
    <row r="128" spans="2:7" ht="12.75">
      <c r="B128" s="34"/>
      <c r="C128" s="37"/>
      <c r="D128" s="37"/>
      <c r="F128" s="37"/>
      <c r="G128" s="20"/>
    </row>
    <row r="129" spans="2:7" ht="12.75">
      <c r="B129" s="34"/>
      <c r="C129" s="37"/>
      <c r="D129" s="37"/>
      <c r="F129" s="37"/>
      <c r="G129" s="20"/>
    </row>
    <row r="130" spans="2:7" ht="12.75">
      <c r="B130" s="34"/>
      <c r="C130" s="37"/>
      <c r="D130" s="37"/>
      <c r="F130" s="37"/>
      <c r="G130" s="20"/>
    </row>
    <row r="131" spans="2:7" ht="12.75">
      <c r="B131" s="34"/>
      <c r="C131" s="37"/>
      <c r="D131" s="37"/>
      <c r="F131" s="37"/>
      <c r="G131" s="20"/>
    </row>
    <row r="132" spans="2:7" ht="12.75">
      <c r="B132" s="34"/>
      <c r="C132" s="37"/>
      <c r="D132" s="37"/>
      <c r="F132" s="37"/>
      <c r="G132" s="20"/>
    </row>
    <row r="133" spans="2:4" ht="12.75">
      <c r="B133" s="34"/>
      <c r="C133" s="37"/>
      <c r="D133" s="37"/>
    </row>
    <row r="134" spans="2:4" ht="12.75">
      <c r="B134" s="34"/>
      <c r="C134" s="37"/>
      <c r="D134" s="37"/>
    </row>
    <row r="135" spans="2:4" ht="12.75">
      <c r="B135" s="34"/>
      <c r="C135" s="37"/>
      <c r="D135" s="37"/>
    </row>
    <row r="136" spans="2:4" ht="12.75">
      <c r="B136" s="34"/>
      <c r="C136" s="37"/>
      <c r="D136" s="37"/>
    </row>
    <row r="137" spans="2:4" ht="12.75">
      <c r="B137" s="34"/>
      <c r="C137" s="37"/>
      <c r="D137" s="37"/>
    </row>
    <row r="138" spans="2:4" ht="12.75">
      <c r="B138" s="34"/>
      <c r="C138" s="37"/>
      <c r="D138" s="37"/>
    </row>
    <row r="139" spans="2:4" ht="12.75">
      <c r="B139" s="34"/>
      <c r="C139" s="37"/>
      <c r="D139" s="37"/>
    </row>
    <row r="140" spans="2:4" ht="12.75">
      <c r="B140" s="34"/>
      <c r="C140" s="37"/>
      <c r="D140" s="37"/>
    </row>
    <row r="141" spans="2:4" ht="12.75">
      <c r="B141" s="34"/>
      <c r="C141" s="37"/>
      <c r="D141" s="37"/>
    </row>
    <row r="142" spans="2:4" ht="12.75">
      <c r="B142" s="34"/>
      <c r="C142" s="37"/>
      <c r="D142" s="37"/>
    </row>
  </sheetData>
  <sheetProtection/>
  <mergeCells count="17">
    <mergeCell ref="C43:G43"/>
    <mergeCell ref="C36:G36"/>
    <mergeCell ref="C37:G37"/>
    <mergeCell ref="C41:G41"/>
    <mergeCell ref="C42:G42"/>
    <mergeCell ref="B31:C32"/>
    <mergeCell ref="C33:G33"/>
    <mergeCell ref="C34:G34"/>
    <mergeCell ref="C35:G35"/>
    <mergeCell ref="B2:G2"/>
    <mergeCell ref="B4:G4"/>
    <mergeCell ref="B5:G5"/>
    <mergeCell ref="F6:G6"/>
    <mergeCell ref="B7:B9"/>
    <mergeCell ref="C7:C9"/>
    <mergeCell ref="D7:E7"/>
    <mergeCell ref="F7:G7"/>
  </mergeCells>
  <printOptions/>
  <pageMargins left="0.75" right="0.75" top="0.72" bottom="1" header="0.5" footer="0.5"/>
  <pageSetup horizontalDpi="600" verticalDpi="600" orientation="portrait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P142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1.8515625" style="6" customWidth="1"/>
    <col min="2" max="2" width="5.421875" style="35" customWidth="1"/>
    <col min="3" max="3" width="25.7109375" style="6" customWidth="1"/>
    <col min="4" max="4" width="19.57421875" style="6" customWidth="1"/>
    <col min="5" max="5" width="20.00390625" style="36" customWidth="1"/>
    <col min="6" max="6" width="20.8515625" style="6" customWidth="1"/>
    <col min="7" max="7" width="20.8515625" style="36" customWidth="1"/>
    <col min="8" max="10" width="12.7109375" style="6" hidden="1" customWidth="1"/>
    <col min="11" max="11" width="18.28125" style="6" hidden="1" customWidth="1"/>
    <col min="12" max="12" width="16.57421875" style="6" customWidth="1"/>
    <col min="13" max="15" width="0" style="6" hidden="1" customWidth="1"/>
    <col min="16" max="16" width="20.8515625" style="6" hidden="1" customWidth="1"/>
    <col min="17" max="16384" width="9.140625" style="6" customWidth="1"/>
  </cols>
  <sheetData>
    <row r="1" ht="3.75" customHeight="1" thickBot="1"/>
    <row r="2" spans="2:12" ht="25.5" customHeight="1">
      <c r="B2" s="114" t="s">
        <v>77</v>
      </c>
      <c r="C2" s="115"/>
      <c r="D2" s="115"/>
      <c r="E2" s="115"/>
      <c r="F2" s="115"/>
      <c r="G2" s="116"/>
      <c r="H2" s="3"/>
      <c r="I2" s="3"/>
      <c r="J2" s="3"/>
      <c r="K2" s="15"/>
      <c r="L2" s="15"/>
    </row>
    <row r="3" spans="2:12" ht="12.75" customHeight="1">
      <c r="B3" s="1"/>
      <c r="C3" s="2"/>
      <c r="D3" s="2"/>
      <c r="E3" s="16"/>
      <c r="F3" s="2"/>
      <c r="G3" s="61"/>
      <c r="H3" s="3"/>
      <c r="I3" s="3"/>
      <c r="J3" s="3"/>
      <c r="K3" s="15"/>
      <c r="L3" s="15"/>
    </row>
    <row r="4" spans="2:12" ht="12.75" customHeight="1">
      <c r="B4" s="117" t="s">
        <v>97</v>
      </c>
      <c r="C4" s="118"/>
      <c r="D4" s="118"/>
      <c r="E4" s="118"/>
      <c r="F4" s="118"/>
      <c r="G4" s="119"/>
      <c r="H4" s="4"/>
      <c r="I4" s="4"/>
      <c r="J4" s="4"/>
      <c r="K4" s="17"/>
      <c r="L4" s="17"/>
    </row>
    <row r="5" spans="2:10" ht="12.75" customHeight="1">
      <c r="B5" s="117" t="s">
        <v>72</v>
      </c>
      <c r="C5" s="118"/>
      <c r="D5" s="118"/>
      <c r="E5" s="118"/>
      <c r="F5" s="118"/>
      <c r="G5" s="119"/>
      <c r="H5" s="5"/>
      <c r="I5" s="5"/>
      <c r="J5" s="5"/>
    </row>
    <row r="6" spans="2:7" ht="12.75" customHeight="1" thickBot="1">
      <c r="B6" s="12"/>
      <c r="C6" s="66"/>
      <c r="D6" s="66"/>
      <c r="E6" s="67"/>
      <c r="F6" s="139"/>
      <c r="G6" s="140"/>
    </row>
    <row r="7" spans="2:12" ht="12.75" customHeight="1">
      <c r="B7" s="122" t="s">
        <v>17</v>
      </c>
      <c r="C7" s="123" t="s">
        <v>0</v>
      </c>
      <c r="D7" s="124" t="s">
        <v>1</v>
      </c>
      <c r="E7" s="124"/>
      <c r="F7" s="124" t="s">
        <v>18</v>
      </c>
      <c r="G7" s="125"/>
      <c r="H7" s="18"/>
      <c r="I7" s="18"/>
      <c r="J7" s="18"/>
      <c r="K7" s="18"/>
      <c r="L7" s="18"/>
    </row>
    <row r="8" spans="2:12" ht="12.75" customHeight="1">
      <c r="B8" s="122"/>
      <c r="C8" s="123"/>
      <c r="D8" s="74" t="s">
        <v>58</v>
      </c>
      <c r="E8" s="75" t="s">
        <v>57</v>
      </c>
      <c r="F8" s="74" t="s">
        <v>43</v>
      </c>
      <c r="G8" s="76" t="s">
        <v>2</v>
      </c>
      <c r="I8" s="5"/>
      <c r="J8" s="5"/>
      <c r="K8" s="5"/>
      <c r="L8" s="5"/>
    </row>
    <row r="9" spans="2:12" ht="12.75" customHeight="1">
      <c r="B9" s="122"/>
      <c r="C9" s="123"/>
      <c r="D9" s="74" t="s">
        <v>4</v>
      </c>
      <c r="E9" s="75" t="s">
        <v>4</v>
      </c>
      <c r="F9" s="74" t="s">
        <v>15</v>
      </c>
      <c r="G9" s="76" t="s">
        <v>15</v>
      </c>
      <c r="I9" s="5"/>
      <c r="J9" s="5"/>
      <c r="K9" s="5"/>
      <c r="L9" s="5"/>
    </row>
    <row r="10" spans="2:7" ht="4.5" customHeight="1">
      <c r="B10" s="77"/>
      <c r="D10" s="78"/>
      <c r="F10" s="78"/>
      <c r="G10" s="79"/>
    </row>
    <row r="11" spans="2:7" ht="12.75" customHeight="1">
      <c r="B11" s="77"/>
      <c r="C11" s="80" t="s">
        <v>19</v>
      </c>
      <c r="D11" s="78"/>
      <c r="F11" s="78"/>
      <c r="G11" s="79"/>
    </row>
    <row r="12" spans="2:16" ht="12.75" customHeight="1">
      <c r="B12" s="81" t="s">
        <v>20</v>
      </c>
      <c r="C12" s="10" t="s">
        <v>6</v>
      </c>
      <c r="D12" s="38">
        <f>'31-03-2009'!F12*26%</f>
        <v>0</v>
      </c>
      <c r="E12" s="39">
        <f>F12*26%</f>
        <v>0</v>
      </c>
      <c r="F12" s="45">
        <v>0</v>
      </c>
      <c r="G12" s="63">
        <v>0</v>
      </c>
      <c r="H12" s="40">
        <f>244.04+M12</f>
        <v>87065111.29</v>
      </c>
      <c r="I12" s="40">
        <v>361</v>
      </c>
      <c r="J12" s="40">
        <f>I12-H12</f>
        <v>-87064750.29</v>
      </c>
      <c r="K12" s="40" t="s">
        <v>7</v>
      </c>
      <c r="L12" s="21"/>
      <c r="M12" s="41">
        <f>O12-279805643</f>
        <v>87064867.25</v>
      </c>
      <c r="N12" s="42">
        <f>P12-143548804.58</f>
        <v>53605990.41999999</v>
      </c>
      <c r="O12" s="43">
        <v>366870510.25</v>
      </c>
      <c r="P12" s="44">
        <v>197154795</v>
      </c>
    </row>
    <row r="13" spans="2:16" ht="12.75" customHeight="1">
      <c r="B13" s="81" t="s">
        <v>21</v>
      </c>
      <c r="C13" s="10" t="s">
        <v>22</v>
      </c>
      <c r="D13" s="38">
        <f>'31-03-2009'!F13*26%</f>
        <v>0</v>
      </c>
      <c r="E13" s="39">
        <f>F13*26%</f>
        <v>0</v>
      </c>
      <c r="F13" s="45">
        <v>0</v>
      </c>
      <c r="G13" s="63">
        <v>0</v>
      </c>
      <c r="H13" s="40">
        <f>60.87+M13</f>
        <v>1300080.87</v>
      </c>
      <c r="I13" s="40">
        <v>107.32</v>
      </c>
      <c r="J13" s="40">
        <f>I13-H13</f>
        <v>-1299973.55</v>
      </c>
      <c r="K13" s="40"/>
      <c r="L13" s="21"/>
      <c r="M13" s="41">
        <f>O13-350905</f>
        <v>1300020</v>
      </c>
      <c r="N13" s="42">
        <f>P13-622567.29</f>
        <v>323341.70999999996</v>
      </c>
      <c r="O13" s="43">
        <v>1650925</v>
      </c>
      <c r="P13" s="44">
        <v>945909</v>
      </c>
    </row>
    <row r="14" spans="2:16" ht="12.75" customHeight="1">
      <c r="B14" s="81"/>
      <c r="C14" s="10"/>
      <c r="D14" s="38"/>
      <c r="E14" s="39"/>
      <c r="F14" s="45"/>
      <c r="G14" s="63"/>
      <c r="H14" s="40"/>
      <c r="I14" s="40"/>
      <c r="J14" s="40"/>
      <c r="K14" s="40"/>
      <c r="L14" s="21"/>
      <c r="M14" s="41"/>
      <c r="N14" s="42"/>
      <c r="O14" s="43"/>
      <c r="P14" s="44"/>
    </row>
    <row r="15" spans="2:16" s="52" customFormat="1" ht="12.75" customHeight="1">
      <c r="B15" s="82"/>
      <c r="C15" s="83" t="s">
        <v>23</v>
      </c>
      <c r="D15" s="38">
        <f>SUM(D12:D14)</f>
        <v>0</v>
      </c>
      <c r="E15" s="39">
        <f>SUM(E12:E13)</f>
        <v>0</v>
      </c>
      <c r="F15" s="45">
        <f>SUM(F12:F14)</f>
        <v>0</v>
      </c>
      <c r="G15" s="63">
        <f>SUM(G12:G13)</f>
        <v>0</v>
      </c>
      <c r="H15" s="47"/>
      <c r="I15" s="47"/>
      <c r="J15" s="47"/>
      <c r="K15" s="47"/>
      <c r="L15" s="22"/>
      <c r="M15" s="48">
        <f>SUM(M12:M13)</f>
        <v>88364887.25</v>
      </c>
      <c r="N15" s="49">
        <f>SUM(N12:N13)</f>
        <v>53929332.12999999</v>
      </c>
      <c r="O15" s="50">
        <f>SUM(O12:O13)</f>
        <v>368521435.25</v>
      </c>
      <c r="P15" s="51">
        <f>SUM(P12:P13)</f>
        <v>198100704</v>
      </c>
    </row>
    <row r="16" spans="2:16" ht="12.75" customHeight="1">
      <c r="B16" s="81"/>
      <c r="C16" s="84" t="s">
        <v>8</v>
      </c>
      <c r="D16" s="38"/>
      <c r="E16" s="39"/>
      <c r="F16" s="45"/>
      <c r="G16" s="63"/>
      <c r="H16" s="40"/>
      <c r="I16" s="40"/>
      <c r="J16" s="40"/>
      <c r="K16" s="40"/>
      <c r="L16" s="21"/>
      <c r="M16" s="41"/>
      <c r="N16" s="42"/>
      <c r="O16" s="19"/>
      <c r="P16" s="37"/>
    </row>
    <row r="17" spans="2:16" ht="25.5" customHeight="1">
      <c r="B17" s="81"/>
      <c r="C17" s="10" t="s">
        <v>83</v>
      </c>
      <c r="D17" s="38">
        <f>('31-03-2009'!F17-5500)*26%</f>
        <v>0</v>
      </c>
      <c r="E17" s="39">
        <f>(F17-5500)*26%</f>
        <v>451.88</v>
      </c>
      <c r="F17" s="45">
        <v>7238</v>
      </c>
      <c r="G17" s="63">
        <v>5612</v>
      </c>
      <c r="H17" s="40"/>
      <c r="I17" s="40"/>
      <c r="J17" s="40"/>
      <c r="K17" s="40"/>
      <c r="L17" s="21"/>
      <c r="M17" s="41"/>
      <c r="N17" s="42"/>
      <c r="O17" s="19"/>
      <c r="P17" s="37"/>
    </row>
    <row r="18" spans="2:16" ht="12.75" customHeight="1">
      <c r="B18" s="81"/>
      <c r="C18" s="10" t="s">
        <v>78</v>
      </c>
      <c r="D18" s="38">
        <v>0</v>
      </c>
      <c r="E18" s="39">
        <v>0</v>
      </c>
      <c r="F18" s="45">
        <v>9120</v>
      </c>
      <c r="G18" s="63">
        <v>9120</v>
      </c>
      <c r="H18" s="40"/>
      <c r="I18" s="40"/>
      <c r="J18" s="40"/>
      <c r="K18" s="40"/>
      <c r="L18" s="21"/>
      <c r="M18" s="41"/>
      <c r="N18" s="42"/>
      <c r="O18" s="43"/>
      <c r="P18" s="44"/>
    </row>
    <row r="19" spans="2:16" ht="12.75" customHeight="1">
      <c r="B19" s="81"/>
      <c r="C19" s="10"/>
      <c r="D19" s="38"/>
      <c r="E19" s="39"/>
      <c r="F19" s="45"/>
      <c r="G19" s="63"/>
      <c r="H19" s="40"/>
      <c r="I19" s="40"/>
      <c r="J19" s="40"/>
      <c r="K19" s="40"/>
      <c r="L19" s="21"/>
      <c r="M19" s="41"/>
      <c r="N19" s="42"/>
      <c r="O19" s="43"/>
      <c r="P19" s="44"/>
    </row>
    <row r="20" spans="2:16" s="52" customFormat="1" ht="12.75" customHeight="1">
      <c r="B20" s="82"/>
      <c r="C20" s="83" t="s">
        <v>24</v>
      </c>
      <c r="D20" s="38">
        <f>SUM(D17+D18)</f>
        <v>0</v>
      </c>
      <c r="E20" s="39">
        <f>SUM(E17+E18)</f>
        <v>451.88</v>
      </c>
      <c r="F20" s="45">
        <f>SUM(F17+F18)</f>
        <v>16358</v>
      </c>
      <c r="G20" s="63">
        <f>SUM(G17+G18)</f>
        <v>14732</v>
      </c>
      <c r="H20" s="47"/>
      <c r="I20" s="47"/>
      <c r="J20" s="47"/>
      <c r="K20" s="47"/>
      <c r="L20" s="22"/>
      <c r="M20" s="48" t="e">
        <f>SUM(#REF!)</f>
        <v>#REF!</v>
      </c>
      <c r="N20" s="49" t="e">
        <f>SUM(#REF!)</f>
        <v>#REF!</v>
      </c>
      <c r="O20" s="50" t="e">
        <f>SUM(#REF!)</f>
        <v>#REF!</v>
      </c>
      <c r="P20" s="53" t="e">
        <f>SUM(#REF!)</f>
        <v>#REF!</v>
      </c>
    </row>
    <row r="21" spans="2:16" s="52" customFormat="1" ht="12.75" customHeight="1">
      <c r="B21" s="82"/>
      <c r="C21" s="83"/>
      <c r="D21" s="38"/>
      <c r="E21" s="39"/>
      <c r="F21" s="45"/>
      <c r="G21" s="63"/>
      <c r="H21" s="47"/>
      <c r="I21" s="47"/>
      <c r="J21" s="47"/>
      <c r="K21" s="47"/>
      <c r="L21" s="22"/>
      <c r="M21" s="48"/>
      <c r="N21" s="49"/>
      <c r="O21" s="50"/>
      <c r="P21" s="53"/>
    </row>
    <row r="22" spans="2:16" s="52" customFormat="1" ht="24.75" customHeight="1">
      <c r="B22" s="82">
        <v>9</v>
      </c>
      <c r="C22" s="73" t="s">
        <v>11</v>
      </c>
      <c r="D22" s="38">
        <f>D15-D20</f>
        <v>0</v>
      </c>
      <c r="E22" s="39">
        <f>E15-E20</f>
        <v>-451.88</v>
      </c>
      <c r="F22" s="45">
        <f>F15-F20</f>
        <v>-16358</v>
      </c>
      <c r="G22" s="63">
        <f>G15-G20</f>
        <v>-14732</v>
      </c>
      <c r="H22" s="54" t="e">
        <f>#REF!-#REF!-#REF!</f>
        <v>#REF!</v>
      </c>
      <c r="I22" s="54"/>
      <c r="J22" s="54"/>
      <c r="K22" s="54"/>
      <c r="L22" s="23"/>
      <c r="M22" s="48" t="e">
        <f>M15-M20</f>
        <v>#REF!</v>
      </c>
      <c r="N22" s="49" t="e">
        <f>N15-N20</f>
        <v>#REF!</v>
      </c>
      <c r="O22" s="50" t="e">
        <f>SUM(O15)-SUM(O20)</f>
        <v>#REF!</v>
      </c>
      <c r="P22" s="53" t="e">
        <f>SUM(P15)-SUM(P20)</f>
        <v>#REF!</v>
      </c>
    </row>
    <row r="23" spans="2:16" ht="12.75" customHeight="1">
      <c r="B23" s="81">
        <v>10</v>
      </c>
      <c r="C23" s="10" t="s">
        <v>29</v>
      </c>
      <c r="D23" s="38">
        <f>D22</f>
        <v>0</v>
      </c>
      <c r="E23" s="39">
        <f>E22</f>
        <v>-451.88</v>
      </c>
      <c r="F23" s="45">
        <f>F22</f>
        <v>-16358</v>
      </c>
      <c r="G23" s="63">
        <f>G22</f>
        <v>-14732</v>
      </c>
      <c r="H23" s="40">
        <v>87.84</v>
      </c>
      <c r="I23" s="40"/>
      <c r="J23" s="40"/>
      <c r="K23" s="40"/>
      <c r="L23" s="21"/>
      <c r="M23" s="41" t="e">
        <f>M22</f>
        <v>#REF!</v>
      </c>
      <c r="N23" s="42" t="e">
        <f>N22</f>
        <v>#REF!</v>
      </c>
      <c r="O23" s="43" t="e">
        <f>SUM(O22)</f>
        <v>#REF!</v>
      </c>
      <c r="P23" s="55" t="e">
        <f>SUM(P22)</f>
        <v>#REF!</v>
      </c>
    </row>
    <row r="24" spans="2:16" ht="12.75" customHeight="1">
      <c r="B24" s="81">
        <v>11</v>
      </c>
      <c r="C24" s="10" t="s">
        <v>25</v>
      </c>
      <c r="D24" s="38">
        <v>0</v>
      </c>
      <c r="E24" s="39">
        <v>0</v>
      </c>
      <c r="F24" s="45">
        <v>0</v>
      </c>
      <c r="G24" s="63">
        <v>0</v>
      </c>
      <c r="H24" s="56">
        <v>138.42</v>
      </c>
      <c r="I24" s="56"/>
      <c r="J24" s="56"/>
      <c r="K24" s="56"/>
      <c r="L24" s="24"/>
      <c r="M24" s="41">
        <v>0</v>
      </c>
      <c r="N24" s="42"/>
      <c r="O24" s="43">
        <v>0</v>
      </c>
      <c r="P24" s="44">
        <v>0</v>
      </c>
    </row>
    <row r="25" spans="2:16" s="52" customFormat="1" ht="12.75" customHeight="1">
      <c r="B25" s="82">
        <v>15</v>
      </c>
      <c r="C25" s="9" t="s">
        <v>30</v>
      </c>
      <c r="D25" s="38">
        <f>D23</f>
        <v>0</v>
      </c>
      <c r="E25" s="39">
        <f>E23</f>
        <v>-451.88</v>
      </c>
      <c r="F25" s="45">
        <f>F23</f>
        <v>-16358</v>
      </c>
      <c r="G25" s="63">
        <f>G23</f>
        <v>-14732</v>
      </c>
      <c r="H25" s="57"/>
      <c r="I25" s="57"/>
      <c r="J25" s="57"/>
      <c r="K25" s="57"/>
      <c r="L25" s="25"/>
      <c r="M25" s="48" t="e">
        <f>M23</f>
        <v>#REF!</v>
      </c>
      <c r="N25" s="49" t="e">
        <f>N23-#REF!-#REF!</f>
        <v>#REF!</v>
      </c>
      <c r="O25" s="50">
        <v>13777688.27</v>
      </c>
      <c r="P25" s="51">
        <v>-2507320</v>
      </c>
    </row>
    <row r="26" spans="2:16" ht="24.75" customHeight="1">
      <c r="B26" s="77">
        <v>16</v>
      </c>
      <c r="C26" s="10" t="s">
        <v>26</v>
      </c>
      <c r="D26" s="38">
        <v>0</v>
      </c>
      <c r="E26" s="39">
        <v>0</v>
      </c>
      <c r="F26" s="45"/>
      <c r="G26" s="63">
        <v>0</v>
      </c>
      <c r="H26" s="13">
        <v>0.57</v>
      </c>
      <c r="I26" s="13"/>
      <c r="J26" s="13"/>
      <c r="K26" s="13"/>
      <c r="L26" s="26"/>
      <c r="M26" s="41">
        <v>0</v>
      </c>
      <c r="N26" s="42">
        <v>0</v>
      </c>
      <c r="O26" s="43">
        <v>0</v>
      </c>
      <c r="P26" s="44">
        <v>0</v>
      </c>
    </row>
    <row r="27" spans="2:16" s="52" customFormat="1" ht="24.75" customHeight="1">
      <c r="B27" s="72">
        <v>17</v>
      </c>
      <c r="C27" s="9" t="s">
        <v>81</v>
      </c>
      <c r="D27" s="38">
        <v>0</v>
      </c>
      <c r="E27" s="39">
        <v>0</v>
      </c>
      <c r="F27" s="45">
        <v>27943134</v>
      </c>
      <c r="G27" s="63">
        <v>27926776</v>
      </c>
      <c r="H27" s="7"/>
      <c r="I27" s="7"/>
      <c r="J27" s="7"/>
      <c r="K27" s="7"/>
      <c r="L27" s="27"/>
      <c r="M27" s="48" t="e">
        <f>M25</f>
        <v>#REF!</v>
      </c>
      <c r="N27" s="49" t="e">
        <f>N25</f>
        <v>#REF!</v>
      </c>
      <c r="O27" s="50">
        <v>13777688.27</v>
      </c>
      <c r="P27" s="51">
        <v>-2507320</v>
      </c>
    </row>
    <row r="28" spans="2:16" s="52" customFormat="1" ht="24.75" customHeight="1">
      <c r="B28" s="72">
        <v>18</v>
      </c>
      <c r="C28" s="9" t="s">
        <v>12</v>
      </c>
      <c r="D28" s="38">
        <v>109650000</v>
      </c>
      <c r="E28" s="39">
        <v>109650000</v>
      </c>
      <c r="F28" s="45">
        <v>109650000</v>
      </c>
      <c r="G28" s="63">
        <v>109650000</v>
      </c>
      <c r="H28" s="7"/>
      <c r="I28" s="7"/>
      <c r="J28" s="7"/>
      <c r="K28" s="7"/>
      <c r="L28" s="27"/>
      <c r="M28" s="50">
        <v>50950000</v>
      </c>
      <c r="N28" s="53">
        <v>50950000</v>
      </c>
      <c r="O28" s="50">
        <v>50950000</v>
      </c>
      <c r="P28" s="51">
        <f>SUM(O28)</f>
        <v>50950000</v>
      </c>
    </row>
    <row r="29" spans="2:12" ht="24.75" customHeight="1">
      <c r="B29" s="81">
        <v>19</v>
      </c>
      <c r="C29" s="87" t="s">
        <v>14</v>
      </c>
      <c r="D29" s="88" t="s">
        <v>31</v>
      </c>
      <c r="E29" s="89">
        <v>0</v>
      </c>
      <c r="F29" s="88">
        <f>(F25/F28)*10</f>
        <v>-0.0014918376652986777</v>
      </c>
      <c r="G29" s="90">
        <f>(G25/G28)*10</f>
        <v>-0.001343547651618787</v>
      </c>
      <c r="H29" s="13"/>
      <c r="I29" s="13"/>
      <c r="J29" s="13"/>
      <c r="K29" s="13"/>
      <c r="L29" s="26"/>
    </row>
    <row r="30" spans="2:12" ht="24.75" customHeight="1" hidden="1">
      <c r="B30" s="81">
        <v>20</v>
      </c>
      <c r="C30" s="87" t="s">
        <v>27</v>
      </c>
      <c r="D30" s="68">
        <v>0</v>
      </c>
      <c r="E30" s="69">
        <v>0</v>
      </c>
      <c r="F30" s="68">
        <v>0</v>
      </c>
      <c r="G30" s="70">
        <v>0</v>
      </c>
      <c r="H30" s="13"/>
      <c r="I30" s="13"/>
      <c r="J30" s="13"/>
      <c r="K30" s="13"/>
      <c r="L30" s="26"/>
    </row>
    <row r="31" spans="2:12" ht="12.75" customHeight="1">
      <c r="B31" s="132" t="s">
        <v>9</v>
      </c>
      <c r="C31" s="123"/>
      <c r="D31" s="10"/>
      <c r="E31" s="91"/>
      <c r="F31" s="10"/>
      <c r="G31" s="92"/>
      <c r="H31" s="10"/>
      <c r="I31" s="10"/>
      <c r="J31" s="10"/>
      <c r="K31" s="60"/>
      <c r="L31" s="28"/>
    </row>
    <row r="32" spans="2:12" ht="12.75" customHeight="1">
      <c r="B32" s="132"/>
      <c r="C32" s="123"/>
      <c r="D32" s="9"/>
      <c r="E32" s="93"/>
      <c r="F32" s="9"/>
      <c r="G32" s="94"/>
      <c r="H32" s="9"/>
      <c r="I32" s="9"/>
      <c r="J32" s="9"/>
      <c r="K32" s="9"/>
      <c r="L32" s="29"/>
    </row>
    <row r="33" spans="2:12" ht="24.75" customHeight="1">
      <c r="B33" s="81" t="s">
        <v>5</v>
      </c>
      <c r="C33" s="133" t="s">
        <v>38</v>
      </c>
      <c r="D33" s="133"/>
      <c r="E33" s="133"/>
      <c r="F33" s="133"/>
      <c r="G33" s="134"/>
      <c r="H33" s="10"/>
      <c r="I33" s="10"/>
      <c r="J33" s="10"/>
      <c r="K33" s="10"/>
      <c r="L33" s="30"/>
    </row>
    <row r="34" spans="2:12" ht="24.75" customHeight="1">
      <c r="B34" s="81">
        <v>2</v>
      </c>
      <c r="C34" s="133" t="s">
        <v>10</v>
      </c>
      <c r="D34" s="133"/>
      <c r="E34" s="133"/>
      <c r="F34" s="133"/>
      <c r="G34" s="134"/>
      <c r="H34" s="10"/>
      <c r="I34" s="10"/>
      <c r="J34" s="10"/>
      <c r="K34" s="10"/>
      <c r="L34" s="30"/>
    </row>
    <row r="35" spans="2:12" ht="24.75" customHeight="1">
      <c r="B35" s="81">
        <v>3</v>
      </c>
      <c r="C35" s="133" t="s">
        <v>74</v>
      </c>
      <c r="D35" s="133"/>
      <c r="E35" s="133"/>
      <c r="F35" s="133"/>
      <c r="G35" s="134"/>
      <c r="H35" s="10"/>
      <c r="I35" s="10"/>
      <c r="J35" s="10"/>
      <c r="K35" s="10"/>
      <c r="L35" s="30"/>
    </row>
    <row r="36" spans="2:12" ht="12.75" customHeight="1">
      <c r="B36" s="77"/>
      <c r="C36" s="135"/>
      <c r="D36" s="135"/>
      <c r="E36" s="135"/>
      <c r="F36" s="135"/>
      <c r="G36" s="136"/>
      <c r="H36" s="10"/>
      <c r="I36" s="10"/>
      <c r="J36" s="10"/>
      <c r="K36" s="10"/>
      <c r="L36" s="30"/>
    </row>
    <row r="37" spans="2:12" ht="12.75" customHeight="1">
      <c r="B37" s="77"/>
      <c r="C37" s="137" t="s">
        <v>90</v>
      </c>
      <c r="D37" s="137"/>
      <c r="E37" s="137"/>
      <c r="F37" s="137"/>
      <c r="G37" s="138"/>
      <c r="H37" s="10"/>
      <c r="I37" s="10"/>
      <c r="J37" s="10"/>
      <c r="K37" s="10"/>
      <c r="L37" s="30"/>
    </row>
    <row r="38" spans="2:12" ht="12.75" customHeight="1">
      <c r="B38" s="77"/>
      <c r="C38" s="95"/>
      <c r="D38" s="95"/>
      <c r="E38" s="96"/>
      <c r="F38" s="95"/>
      <c r="G38" s="97"/>
      <c r="H38" s="11"/>
      <c r="I38" s="11"/>
      <c r="J38" s="11"/>
      <c r="K38" s="11"/>
      <c r="L38" s="11"/>
    </row>
    <row r="39" spans="2:12" ht="12.75" customHeight="1">
      <c r="B39" s="77"/>
      <c r="C39" s="95"/>
      <c r="D39" s="95"/>
      <c r="E39" s="96"/>
      <c r="F39" s="95"/>
      <c r="G39" s="97"/>
      <c r="H39" s="11"/>
      <c r="I39" s="11"/>
      <c r="J39" s="11"/>
      <c r="K39" s="11"/>
      <c r="L39" s="11"/>
    </row>
    <row r="40" spans="2:12" ht="12.75" customHeight="1">
      <c r="B40" s="77"/>
      <c r="C40" s="95"/>
      <c r="D40" s="95"/>
      <c r="E40" s="96"/>
      <c r="F40" s="95"/>
      <c r="G40" s="97"/>
      <c r="H40" s="11"/>
      <c r="I40" s="11"/>
      <c r="J40" s="11"/>
      <c r="K40" s="11"/>
      <c r="L40" s="11"/>
    </row>
    <row r="41" spans="2:12" ht="12.75" customHeight="1">
      <c r="B41" s="77"/>
      <c r="C41" s="126" t="s">
        <v>28</v>
      </c>
      <c r="D41" s="126"/>
      <c r="E41" s="126"/>
      <c r="F41" s="126"/>
      <c r="G41" s="127"/>
      <c r="H41" s="11"/>
      <c r="I41" s="11"/>
      <c r="J41" s="11"/>
      <c r="K41" s="11"/>
      <c r="L41" s="11"/>
    </row>
    <row r="42" spans="2:12" ht="12.75" customHeight="1">
      <c r="B42" s="77"/>
      <c r="C42" s="128" t="s">
        <v>79</v>
      </c>
      <c r="D42" s="128"/>
      <c r="E42" s="128"/>
      <c r="F42" s="128"/>
      <c r="G42" s="129"/>
      <c r="H42" s="11"/>
      <c r="I42" s="11"/>
      <c r="J42" s="11"/>
      <c r="K42" s="11"/>
      <c r="L42" s="11"/>
    </row>
    <row r="43" spans="2:12" ht="12.75" customHeight="1">
      <c r="B43" s="77"/>
      <c r="C43" s="130" t="s">
        <v>96</v>
      </c>
      <c r="D43" s="130"/>
      <c r="E43" s="130"/>
      <c r="F43" s="130"/>
      <c r="G43" s="131"/>
      <c r="H43" s="11"/>
      <c r="I43" s="11"/>
      <c r="J43" s="11"/>
      <c r="K43" s="11"/>
      <c r="L43" s="11"/>
    </row>
    <row r="44" spans="2:12" ht="12.75" customHeight="1">
      <c r="B44" s="77"/>
      <c r="C44" s="9"/>
      <c r="D44" s="9"/>
      <c r="E44" s="9"/>
      <c r="F44" s="9"/>
      <c r="G44" s="104"/>
      <c r="H44" s="11"/>
      <c r="I44" s="11"/>
      <c r="J44" s="11"/>
      <c r="K44" s="11"/>
      <c r="L44" s="11"/>
    </row>
    <row r="45" spans="2:10" ht="12.75" customHeight="1">
      <c r="B45" s="77"/>
      <c r="C45" s="10"/>
      <c r="D45" s="10"/>
      <c r="E45" s="91"/>
      <c r="F45" s="10"/>
      <c r="G45" s="92"/>
      <c r="H45" s="11"/>
      <c r="I45" s="11"/>
      <c r="J45" s="11"/>
    </row>
    <row r="46" spans="2:12" ht="15">
      <c r="B46" s="100"/>
      <c r="C46" s="103" t="s">
        <v>98</v>
      </c>
      <c r="D46" s="37"/>
      <c r="E46" s="20"/>
      <c r="F46" s="37"/>
      <c r="G46" s="101"/>
      <c r="H46" s="31"/>
      <c r="I46" s="31"/>
      <c r="J46" s="31"/>
      <c r="K46" s="31"/>
      <c r="L46" s="31"/>
    </row>
    <row r="47" spans="2:12" ht="15">
      <c r="B47" s="100"/>
      <c r="C47" s="106" t="s">
        <v>99</v>
      </c>
      <c r="D47" s="37"/>
      <c r="E47" s="20"/>
      <c r="F47" s="37"/>
      <c r="G47" s="101"/>
      <c r="H47" s="29"/>
      <c r="I47" s="29"/>
      <c r="J47" s="29"/>
      <c r="K47" s="29"/>
      <c r="L47" s="29"/>
    </row>
    <row r="48" spans="2:12" ht="12.75">
      <c r="B48" s="100"/>
      <c r="C48" s="106" t="s">
        <v>100</v>
      </c>
      <c r="D48" s="37"/>
      <c r="E48" s="20"/>
      <c r="F48" s="37"/>
      <c r="G48" s="101"/>
      <c r="H48" s="10"/>
      <c r="I48" s="10"/>
      <c r="J48" s="10"/>
      <c r="K48" s="10"/>
      <c r="L48" s="10"/>
    </row>
    <row r="49" spans="2:7" ht="13.5" thickBot="1">
      <c r="B49" s="12"/>
      <c r="C49" s="107" t="s">
        <v>101</v>
      </c>
      <c r="D49" s="66"/>
      <c r="E49" s="67"/>
      <c r="F49" s="66"/>
      <c r="G49" s="102"/>
    </row>
    <row r="50" spans="2:7" ht="12.75">
      <c r="B50" s="34"/>
      <c r="C50" s="37"/>
      <c r="D50" s="37"/>
      <c r="E50" s="20"/>
      <c r="F50" s="37"/>
      <c r="G50" s="20"/>
    </row>
    <row r="51" spans="2:7" ht="12.75">
      <c r="B51" s="34"/>
      <c r="C51" s="37"/>
      <c r="D51" s="37"/>
      <c r="E51" s="20"/>
      <c r="F51" s="37"/>
      <c r="G51" s="20"/>
    </row>
    <row r="52" spans="2:7" ht="12.75">
      <c r="B52" s="34"/>
      <c r="C52" s="37"/>
      <c r="D52" s="37"/>
      <c r="E52" s="20"/>
      <c r="F52" s="37"/>
      <c r="G52" s="20"/>
    </row>
    <row r="53" spans="2:7" ht="12.75">
      <c r="B53" s="34"/>
      <c r="C53" s="37"/>
      <c r="D53" s="37"/>
      <c r="E53" s="20"/>
      <c r="F53" s="37"/>
      <c r="G53" s="20"/>
    </row>
    <row r="54" spans="2:7" ht="12.75">
      <c r="B54" s="34"/>
      <c r="C54" s="37"/>
      <c r="D54" s="37"/>
      <c r="E54" s="20"/>
      <c r="F54" s="37"/>
      <c r="G54" s="20"/>
    </row>
    <row r="55" spans="2:7" ht="12.75">
      <c r="B55" s="34"/>
      <c r="C55" s="37"/>
      <c r="D55" s="37"/>
      <c r="E55" s="20"/>
      <c r="F55" s="37"/>
      <c r="G55" s="20"/>
    </row>
    <row r="56" spans="2:7" ht="12.75">
      <c r="B56" s="34"/>
      <c r="C56" s="37"/>
      <c r="D56" s="37"/>
      <c r="E56" s="20"/>
      <c r="F56" s="37"/>
      <c r="G56" s="20"/>
    </row>
    <row r="57" spans="2:7" ht="12.75">
      <c r="B57" s="34"/>
      <c r="C57" s="37"/>
      <c r="D57" s="37"/>
      <c r="E57" s="20"/>
      <c r="F57" s="37"/>
      <c r="G57" s="20"/>
    </row>
    <row r="58" spans="2:7" ht="12.75">
      <c r="B58" s="34"/>
      <c r="C58" s="37"/>
      <c r="D58" s="37"/>
      <c r="E58" s="20"/>
      <c r="F58" s="37"/>
      <c r="G58" s="20"/>
    </row>
    <row r="59" spans="2:7" ht="12.75">
      <c r="B59" s="34"/>
      <c r="C59" s="37"/>
      <c r="D59" s="37"/>
      <c r="E59" s="20"/>
      <c r="F59" s="37"/>
      <c r="G59" s="20"/>
    </row>
    <row r="60" spans="2:7" ht="12.75">
      <c r="B60" s="34"/>
      <c r="C60" s="37"/>
      <c r="D60" s="37"/>
      <c r="E60" s="20"/>
      <c r="F60" s="37"/>
      <c r="G60" s="20"/>
    </row>
    <row r="61" spans="2:7" ht="12.75">
      <c r="B61" s="34"/>
      <c r="C61" s="37"/>
      <c r="D61" s="37"/>
      <c r="F61" s="37"/>
      <c r="G61" s="20"/>
    </row>
    <row r="62" spans="2:7" ht="12.75">
      <c r="B62" s="34"/>
      <c r="C62" s="37"/>
      <c r="D62" s="37"/>
      <c r="F62" s="37"/>
      <c r="G62" s="20"/>
    </row>
    <row r="63" spans="2:7" ht="12.75">
      <c r="B63" s="34"/>
      <c r="C63" s="37"/>
      <c r="D63" s="37"/>
      <c r="F63" s="37"/>
      <c r="G63" s="20"/>
    </row>
    <row r="64" spans="2:7" ht="12.75">
      <c r="B64" s="34"/>
      <c r="C64" s="37"/>
      <c r="D64" s="37"/>
      <c r="F64" s="37"/>
      <c r="G64" s="20"/>
    </row>
    <row r="65" spans="2:7" ht="12.75">
      <c r="B65" s="34"/>
      <c r="C65" s="37"/>
      <c r="D65" s="37"/>
      <c r="F65" s="37"/>
      <c r="G65" s="20"/>
    </row>
    <row r="66" spans="2:7" ht="12.75">
      <c r="B66" s="34"/>
      <c r="C66" s="37"/>
      <c r="D66" s="37"/>
      <c r="F66" s="37"/>
      <c r="G66" s="20"/>
    </row>
    <row r="67" spans="2:7" ht="12.75">
      <c r="B67" s="34"/>
      <c r="C67" s="37"/>
      <c r="D67" s="37"/>
      <c r="F67" s="37"/>
      <c r="G67" s="20"/>
    </row>
    <row r="68" spans="2:7" ht="12.75">
      <c r="B68" s="34"/>
      <c r="C68" s="37"/>
      <c r="D68" s="37"/>
      <c r="F68" s="37"/>
      <c r="G68" s="20"/>
    </row>
    <row r="69" spans="2:7" ht="12.75">
      <c r="B69" s="34"/>
      <c r="C69" s="37"/>
      <c r="D69" s="37"/>
      <c r="F69" s="37"/>
      <c r="G69" s="20"/>
    </row>
    <row r="70" spans="2:7" ht="12.75">
      <c r="B70" s="34"/>
      <c r="C70" s="37"/>
      <c r="D70" s="37"/>
      <c r="F70" s="37"/>
      <c r="G70" s="20"/>
    </row>
    <row r="71" spans="2:7" ht="12.75">
      <c r="B71" s="34"/>
      <c r="C71" s="37"/>
      <c r="D71" s="37"/>
      <c r="F71" s="37"/>
      <c r="G71" s="20"/>
    </row>
    <row r="72" spans="2:7" ht="12.75">
      <c r="B72" s="34"/>
      <c r="C72" s="37"/>
      <c r="D72" s="37"/>
      <c r="F72" s="37"/>
      <c r="G72" s="20"/>
    </row>
    <row r="73" spans="2:7" ht="12.75">
      <c r="B73" s="34"/>
      <c r="C73" s="37"/>
      <c r="D73" s="37"/>
      <c r="F73" s="37"/>
      <c r="G73" s="20"/>
    </row>
    <row r="74" spans="2:7" ht="12.75">
      <c r="B74" s="34"/>
      <c r="C74" s="37"/>
      <c r="D74" s="37"/>
      <c r="F74" s="37"/>
      <c r="G74" s="20"/>
    </row>
    <row r="75" spans="2:7" ht="12.75">
      <c r="B75" s="34"/>
      <c r="C75" s="37"/>
      <c r="D75" s="37"/>
      <c r="F75" s="37"/>
      <c r="G75" s="20"/>
    </row>
    <row r="76" spans="2:7" ht="12.75">
      <c r="B76" s="34"/>
      <c r="C76" s="37"/>
      <c r="D76" s="37"/>
      <c r="F76" s="37"/>
      <c r="G76" s="20"/>
    </row>
    <row r="77" spans="2:7" ht="12.75">
      <c r="B77" s="34"/>
      <c r="C77" s="37"/>
      <c r="D77" s="37"/>
      <c r="F77" s="37"/>
      <c r="G77" s="20"/>
    </row>
    <row r="78" spans="2:7" ht="12.75">
      <c r="B78" s="34"/>
      <c r="C78" s="37"/>
      <c r="D78" s="37"/>
      <c r="F78" s="37"/>
      <c r="G78" s="20"/>
    </row>
    <row r="79" spans="2:7" ht="12.75">
      <c r="B79" s="34"/>
      <c r="C79" s="37"/>
      <c r="D79" s="37"/>
      <c r="F79" s="37"/>
      <c r="G79" s="20"/>
    </row>
    <row r="80" spans="2:7" ht="12.75">
      <c r="B80" s="34"/>
      <c r="C80" s="37"/>
      <c r="D80" s="37"/>
      <c r="F80" s="37"/>
      <c r="G80" s="20"/>
    </row>
    <row r="81" spans="2:7" ht="12.75">
      <c r="B81" s="34"/>
      <c r="C81" s="37"/>
      <c r="D81" s="37"/>
      <c r="F81" s="37"/>
      <c r="G81" s="20"/>
    </row>
    <row r="82" spans="2:7" ht="12.75">
      <c r="B82" s="34"/>
      <c r="C82" s="37"/>
      <c r="D82" s="37"/>
      <c r="F82" s="37"/>
      <c r="G82" s="20"/>
    </row>
    <row r="83" spans="2:7" ht="12.75">
      <c r="B83" s="34"/>
      <c r="C83" s="37"/>
      <c r="D83" s="37"/>
      <c r="F83" s="37"/>
      <c r="G83" s="20"/>
    </row>
    <row r="84" spans="2:7" ht="12.75">
      <c r="B84" s="34"/>
      <c r="C84" s="37"/>
      <c r="D84" s="37"/>
      <c r="F84" s="37"/>
      <c r="G84" s="20"/>
    </row>
    <row r="85" spans="2:7" ht="12.75">
      <c r="B85" s="34"/>
      <c r="C85" s="37"/>
      <c r="D85" s="37"/>
      <c r="F85" s="37"/>
      <c r="G85" s="20"/>
    </row>
    <row r="86" spans="2:7" ht="12.75">
      <c r="B86" s="34"/>
      <c r="C86" s="37"/>
      <c r="D86" s="37"/>
      <c r="F86" s="37"/>
      <c r="G86" s="20"/>
    </row>
    <row r="87" spans="2:7" ht="12.75">
      <c r="B87" s="34"/>
      <c r="C87" s="37"/>
      <c r="D87" s="37"/>
      <c r="F87" s="37"/>
      <c r="G87" s="20"/>
    </row>
    <row r="88" spans="2:7" ht="12.75">
      <c r="B88" s="34"/>
      <c r="C88" s="37"/>
      <c r="D88" s="37"/>
      <c r="F88" s="37"/>
      <c r="G88" s="20"/>
    </row>
    <row r="89" spans="2:7" ht="12.75">
      <c r="B89" s="34"/>
      <c r="C89" s="37"/>
      <c r="D89" s="37"/>
      <c r="F89" s="37"/>
      <c r="G89" s="20"/>
    </row>
    <row r="90" spans="2:7" ht="12.75">
      <c r="B90" s="34"/>
      <c r="C90" s="37"/>
      <c r="D90" s="37"/>
      <c r="F90" s="37"/>
      <c r="G90" s="20"/>
    </row>
    <row r="91" spans="2:7" ht="12.75">
      <c r="B91" s="34"/>
      <c r="C91" s="37"/>
      <c r="D91" s="37"/>
      <c r="F91" s="37"/>
      <c r="G91" s="20"/>
    </row>
    <row r="92" spans="2:7" ht="12.75">
      <c r="B92" s="34"/>
      <c r="C92" s="37"/>
      <c r="D92" s="37"/>
      <c r="F92" s="37"/>
      <c r="G92" s="20"/>
    </row>
    <row r="93" spans="2:7" ht="12.75">
      <c r="B93" s="34"/>
      <c r="C93" s="37"/>
      <c r="D93" s="37"/>
      <c r="F93" s="37"/>
      <c r="G93" s="20"/>
    </row>
    <row r="94" spans="2:7" ht="12.75">
      <c r="B94" s="34"/>
      <c r="C94" s="37"/>
      <c r="D94" s="37"/>
      <c r="F94" s="37"/>
      <c r="G94" s="20"/>
    </row>
    <row r="95" spans="2:7" ht="12.75">
      <c r="B95" s="34"/>
      <c r="C95" s="37"/>
      <c r="D95" s="37"/>
      <c r="F95" s="37"/>
      <c r="G95" s="20"/>
    </row>
    <row r="96" spans="2:7" ht="12.75">
      <c r="B96" s="34"/>
      <c r="C96" s="37"/>
      <c r="D96" s="37"/>
      <c r="F96" s="37"/>
      <c r="G96" s="20"/>
    </row>
    <row r="97" spans="2:7" ht="12.75">
      <c r="B97" s="34"/>
      <c r="C97" s="37"/>
      <c r="D97" s="37"/>
      <c r="F97" s="37"/>
      <c r="G97" s="20"/>
    </row>
    <row r="98" spans="2:7" ht="12.75">
      <c r="B98" s="34"/>
      <c r="C98" s="37"/>
      <c r="D98" s="37"/>
      <c r="F98" s="37"/>
      <c r="G98" s="20"/>
    </row>
    <row r="99" spans="2:7" ht="12.75">
      <c r="B99" s="34"/>
      <c r="C99" s="37"/>
      <c r="D99" s="37"/>
      <c r="F99" s="37"/>
      <c r="G99" s="20"/>
    </row>
    <row r="100" spans="2:7" ht="12.75">
      <c r="B100" s="34"/>
      <c r="C100" s="37"/>
      <c r="D100" s="37"/>
      <c r="F100" s="37"/>
      <c r="G100" s="20"/>
    </row>
    <row r="101" spans="2:7" ht="12.75">
      <c r="B101" s="34"/>
      <c r="C101" s="37"/>
      <c r="D101" s="37"/>
      <c r="F101" s="37"/>
      <c r="G101" s="20"/>
    </row>
    <row r="102" spans="2:7" ht="12.75">
      <c r="B102" s="34"/>
      <c r="C102" s="37"/>
      <c r="D102" s="37"/>
      <c r="F102" s="37"/>
      <c r="G102" s="20"/>
    </row>
    <row r="103" spans="2:7" ht="12.75">
      <c r="B103" s="34"/>
      <c r="C103" s="37"/>
      <c r="D103" s="37"/>
      <c r="F103" s="37"/>
      <c r="G103" s="20"/>
    </row>
    <row r="104" spans="2:7" ht="12.75">
      <c r="B104" s="34"/>
      <c r="C104" s="37"/>
      <c r="D104" s="37"/>
      <c r="F104" s="37"/>
      <c r="G104" s="20"/>
    </row>
    <row r="105" spans="2:7" ht="12.75">
      <c r="B105" s="34"/>
      <c r="C105" s="37"/>
      <c r="D105" s="37"/>
      <c r="F105" s="37"/>
      <c r="G105" s="20"/>
    </row>
    <row r="106" spans="2:7" ht="12.75">
      <c r="B106" s="34"/>
      <c r="C106" s="37"/>
      <c r="D106" s="37"/>
      <c r="F106" s="37"/>
      <c r="G106" s="20"/>
    </row>
    <row r="107" spans="2:7" ht="12.75">
      <c r="B107" s="34"/>
      <c r="C107" s="37"/>
      <c r="D107" s="37"/>
      <c r="F107" s="37"/>
      <c r="G107" s="20"/>
    </row>
    <row r="108" spans="2:7" ht="12.75">
      <c r="B108" s="34"/>
      <c r="C108" s="37"/>
      <c r="D108" s="37"/>
      <c r="F108" s="37"/>
      <c r="G108" s="20"/>
    </row>
    <row r="109" spans="2:7" ht="12.75">
      <c r="B109" s="34"/>
      <c r="C109" s="37"/>
      <c r="D109" s="37"/>
      <c r="F109" s="37"/>
      <c r="G109" s="20"/>
    </row>
    <row r="110" spans="2:7" ht="12.75">
      <c r="B110" s="34"/>
      <c r="C110" s="37"/>
      <c r="D110" s="37"/>
      <c r="F110" s="37"/>
      <c r="G110" s="20"/>
    </row>
    <row r="111" spans="2:7" ht="12.75">
      <c r="B111" s="34"/>
      <c r="C111" s="37"/>
      <c r="D111" s="37"/>
      <c r="F111" s="37"/>
      <c r="G111" s="20"/>
    </row>
    <row r="112" spans="2:7" ht="12.75">
      <c r="B112" s="34"/>
      <c r="C112" s="37"/>
      <c r="D112" s="37"/>
      <c r="F112" s="37"/>
      <c r="G112" s="20"/>
    </row>
    <row r="113" spans="2:7" ht="12.75">
      <c r="B113" s="34"/>
      <c r="C113" s="37"/>
      <c r="D113" s="37"/>
      <c r="F113" s="37"/>
      <c r="G113" s="20"/>
    </row>
    <row r="114" spans="2:7" ht="12.75">
      <c r="B114" s="34"/>
      <c r="C114" s="37"/>
      <c r="D114" s="37"/>
      <c r="F114" s="37"/>
      <c r="G114" s="20"/>
    </row>
    <row r="115" spans="2:7" ht="12.75">
      <c r="B115" s="34"/>
      <c r="C115" s="37"/>
      <c r="D115" s="37"/>
      <c r="F115" s="37"/>
      <c r="G115" s="20"/>
    </row>
    <row r="116" spans="2:7" ht="12.75">
      <c r="B116" s="34"/>
      <c r="C116" s="37"/>
      <c r="D116" s="37"/>
      <c r="F116" s="37"/>
      <c r="G116" s="20"/>
    </row>
    <row r="117" spans="2:7" ht="12.75">
      <c r="B117" s="34"/>
      <c r="C117" s="37"/>
      <c r="D117" s="37"/>
      <c r="F117" s="37"/>
      <c r="G117" s="20"/>
    </row>
    <row r="118" spans="2:7" ht="12.75">
      <c r="B118" s="34"/>
      <c r="C118" s="37"/>
      <c r="D118" s="37"/>
      <c r="F118" s="37"/>
      <c r="G118" s="20"/>
    </row>
    <row r="119" spans="2:7" ht="12.75">
      <c r="B119" s="34"/>
      <c r="C119" s="37"/>
      <c r="D119" s="37"/>
      <c r="F119" s="37"/>
      <c r="G119" s="20"/>
    </row>
    <row r="120" spans="2:7" ht="12.75">
      <c r="B120" s="34"/>
      <c r="C120" s="37"/>
      <c r="D120" s="37"/>
      <c r="F120" s="37"/>
      <c r="G120" s="20"/>
    </row>
    <row r="121" spans="2:7" ht="12.75">
      <c r="B121" s="34"/>
      <c r="C121" s="37"/>
      <c r="D121" s="37"/>
      <c r="F121" s="37"/>
      <c r="G121" s="20"/>
    </row>
    <row r="122" spans="2:7" ht="12.75">
      <c r="B122" s="34"/>
      <c r="C122" s="37"/>
      <c r="D122" s="37"/>
      <c r="F122" s="37"/>
      <c r="G122" s="20"/>
    </row>
    <row r="123" spans="2:7" ht="12.75">
      <c r="B123" s="34"/>
      <c r="C123" s="37"/>
      <c r="D123" s="37"/>
      <c r="F123" s="37"/>
      <c r="G123" s="20"/>
    </row>
    <row r="124" spans="2:7" ht="12.75">
      <c r="B124" s="34"/>
      <c r="C124" s="37"/>
      <c r="D124" s="37"/>
      <c r="F124" s="37"/>
      <c r="G124" s="20"/>
    </row>
    <row r="125" spans="2:7" ht="12.75">
      <c r="B125" s="34"/>
      <c r="C125" s="37"/>
      <c r="D125" s="37"/>
      <c r="F125" s="37"/>
      <c r="G125" s="20"/>
    </row>
    <row r="126" spans="2:7" ht="12.75">
      <c r="B126" s="34"/>
      <c r="C126" s="37"/>
      <c r="D126" s="37"/>
      <c r="F126" s="37"/>
      <c r="G126" s="20"/>
    </row>
    <row r="127" spans="2:7" ht="12.75">
      <c r="B127" s="34"/>
      <c r="C127" s="37"/>
      <c r="D127" s="37"/>
      <c r="F127" s="37"/>
      <c r="G127" s="20"/>
    </row>
    <row r="128" spans="2:7" ht="12.75">
      <c r="B128" s="34"/>
      <c r="C128" s="37"/>
      <c r="D128" s="37"/>
      <c r="F128" s="37"/>
      <c r="G128" s="20"/>
    </row>
    <row r="129" spans="2:7" ht="12.75">
      <c r="B129" s="34"/>
      <c r="C129" s="37"/>
      <c r="D129" s="37"/>
      <c r="F129" s="37"/>
      <c r="G129" s="20"/>
    </row>
    <row r="130" spans="2:7" ht="12.75">
      <c r="B130" s="34"/>
      <c r="C130" s="37"/>
      <c r="D130" s="37"/>
      <c r="F130" s="37"/>
      <c r="G130" s="20"/>
    </row>
    <row r="131" spans="2:7" ht="12.75">
      <c r="B131" s="34"/>
      <c r="C131" s="37"/>
      <c r="D131" s="37"/>
      <c r="F131" s="37"/>
      <c r="G131" s="20"/>
    </row>
    <row r="132" spans="2:7" ht="12.75">
      <c r="B132" s="34"/>
      <c r="C132" s="37"/>
      <c r="D132" s="37"/>
      <c r="F132" s="37"/>
      <c r="G132" s="20"/>
    </row>
    <row r="133" spans="2:4" ht="12.75">
      <c r="B133" s="34"/>
      <c r="C133" s="37"/>
      <c r="D133" s="37"/>
    </row>
    <row r="134" spans="2:4" ht="12.75">
      <c r="B134" s="34"/>
      <c r="C134" s="37"/>
      <c r="D134" s="37"/>
    </row>
    <row r="135" spans="2:4" ht="12.75">
      <c r="B135" s="34"/>
      <c r="C135" s="37"/>
      <c r="D135" s="37"/>
    </row>
    <row r="136" spans="2:4" ht="12.75">
      <c r="B136" s="34"/>
      <c r="C136" s="37"/>
      <c r="D136" s="37"/>
    </row>
    <row r="137" spans="2:4" ht="12.75">
      <c r="B137" s="34"/>
      <c r="C137" s="37"/>
      <c r="D137" s="37"/>
    </row>
    <row r="138" spans="2:4" ht="12.75">
      <c r="B138" s="34"/>
      <c r="C138" s="37"/>
      <c r="D138" s="37"/>
    </row>
    <row r="139" spans="2:4" ht="12.75">
      <c r="B139" s="34"/>
      <c r="C139" s="37"/>
      <c r="D139" s="37"/>
    </row>
    <row r="140" spans="2:4" ht="12.75">
      <c r="B140" s="34"/>
      <c r="C140" s="37"/>
      <c r="D140" s="37"/>
    </row>
    <row r="141" spans="2:4" ht="12.75">
      <c r="B141" s="34"/>
      <c r="C141" s="37"/>
      <c r="D141" s="37"/>
    </row>
    <row r="142" spans="2:4" ht="12.75">
      <c r="B142" s="34"/>
      <c r="C142" s="37"/>
      <c r="D142" s="37"/>
    </row>
  </sheetData>
  <sheetProtection/>
  <mergeCells count="17">
    <mergeCell ref="C43:G43"/>
    <mergeCell ref="C36:G36"/>
    <mergeCell ref="C37:G37"/>
    <mergeCell ref="C41:G41"/>
    <mergeCell ref="C42:G42"/>
    <mergeCell ref="B31:C32"/>
    <mergeCell ref="C33:G33"/>
    <mergeCell ref="C34:G34"/>
    <mergeCell ref="C35:G35"/>
    <mergeCell ref="B7:B9"/>
    <mergeCell ref="C7:C9"/>
    <mergeCell ref="D7:E7"/>
    <mergeCell ref="F7:G7"/>
    <mergeCell ref="B2:G2"/>
    <mergeCell ref="B4:G4"/>
    <mergeCell ref="B5:G5"/>
    <mergeCell ref="F6:G6"/>
  </mergeCells>
  <printOptions/>
  <pageMargins left="0.75" right="0.75" top="0.66" bottom="1" header="0.5" footer="0.5"/>
  <pageSetup horizontalDpi="600" verticalDpi="600" orientation="portrait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P142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.8515625" style="6" customWidth="1"/>
    <col min="2" max="2" width="5.421875" style="35" customWidth="1"/>
    <col min="3" max="3" width="25.7109375" style="6" customWidth="1"/>
    <col min="4" max="4" width="19.57421875" style="6" customWidth="1"/>
    <col min="5" max="5" width="20.00390625" style="36" customWidth="1"/>
    <col min="6" max="6" width="20.8515625" style="6" customWidth="1"/>
    <col min="7" max="7" width="20.8515625" style="36" customWidth="1"/>
    <col min="8" max="10" width="12.7109375" style="6" hidden="1" customWidth="1"/>
    <col min="11" max="11" width="18.28125" style="6" hidden="1" customWidth="1"/>
    <col min="12" max="12" width="16.57421875" style="6" customWidth="1"/>
    <col min="13" max="15" width="0" style="6" hidden="1" customWidth="1"/>
    <col min="16" max="16" width="20.8515625" style="6" hidden="1" customWidth="1"/>
    <col min="17" max="16384" width="9.140625" style="6" customWidth="1"/>
  </cols>
  <sheetData>
    <row r="1" ht="3.75" customHeight="1" thickBot="1"/>
    <row r="2" spans="2:12" ht="25.5" customHeight="1">
      <c r="B2" s="114" t="s">
        <v>77</v>
      </c>
      <c r="C2" s="115"/>
      <c r="D2" s="115"/>
      <c r="E2" s="115"/>
      <c r="F2" s="115"/>
      <c r="G2" s="116"/>
      <c r="H2" s="3"/>
      <c r="I2" s="3"/>
      <c r="J2" s="3"/>
      <c r="K2" s="15"/>
      <c r="L2" s="15"/>
    </row>
    <row r="3" spans="2:12" ht="12.75" customHeight="1">
      <c r="B3" s="1"/>
      <c r="C3" s="2"/>
      <c r="D3" s="2"/>
      <c r="E3" s="16"/>
      <c r="F3" s="2"/>
      <c r="G3" s="61"/>
      <c r="H3" s="3"/>
      <c r="I3" s="3"/>
      <c r="J3" s="3"/>
      <c r="K3" s="15"/>
      <c r="L3" s="15"/>
    </row>
    <row r="4" spans="2:12" ht="12.75" customHeight="1">
      <c r="B4" s="117" t="s">
        <v>97</v>
      </c>
      <c r="C4" s="118"/>
      <c r="D4" s="118"/>
      <c r="E4" s="118"/>
      <c r="F4" s="118"/>
      <c r="G4" s="119"/>
      <c r="H4" s="4"/>
      <c r="I4" s="4"/>
      <c r="J4" s="4"/>
      <c r="K4" s="17"/>
      <c r="L4" s="17"/>
    </row>
    <row r="5" spans="2:10" ht="12.75" customHeight="1">
      <c r="B5" s="117" t="s">
        <v>48</v>
      </c>
      <c r="C5" s="118"/>
      <c r="D5" s="118"/>
      <c r="E5" s="118"/>
      <c r="F5" s="118"/>
      <c r="G5" s="119"/>
      <c r="H5" s="5"/>
      <c r="I5" s="5"/>
      <c r="J5" s="5"/>
    </row>
    <row r="6" spans="2:7" ht="12.75" customHeight="1" thickBot="1">
      <c r="B6" s="12"/>
      <c r="C6" s="66"/>
      <c r="D6" s="66"/>
      <c r="E6" s="67"/>
      <c r="F6" s="139"/>
      <c r="G6" s="140"/>
    </row>
    <row r="7" spans="2:12" ht="12.75" customHeight="1">
      <c r="B7" s="122" t="s">
        <v>17</v>
      </c>
      <c r="C7" s="123" t="s">
        <v>0</v>
      </c>
      <c r="D7" s="124" t="s">
        <v>1</v>
      </c>
      <c r="E7" s="124"/>
      <c r="F7" s="124" t="s">
        <v>18</v>
      </c>
      <c r="G7" s="125"/>
      <c r="H7" s="18"/>
      <c r="I7" s="18"/>
      <c r="J7" s="18"/>
      <c r="K7" s="18"/>
      <c r="L7" s="18"/>
    </row>
    <row r="8" spans="2:12" ht="12.75" customHeight="1">
      <c r="B8" s="122"/>
      <c r="C8" s="123"/>
      <c r="D8" s="74" t="s">
        <v>52</v>
      </c>
      <c r="E8" s="75" t="s">
        <v>43</v>
      </c>
      <c r="F8" s="74" t="s">
        <v>52</v>
      </c>
      <c r="G8" s="76" t="s">
        <v>43</v>
      </c>
      <c r="I8" s="5"/>
      <c r="J8" s="5"/>
      <c r="K8" s="5"/>
      <c r="L8" s="5"/>
    </row>
    <row r="9" spans="2:12" ht="12.75" customHeight="1">
      <c r="B9" s="122"/>
      <c r="C9" s="123"/>
      <c r="D9" s="74" t="s">
        <v>4</v>
      </c>
      <c r="E9" s="75" t="s">
        <v>4</v>
      </c>
      <c r="F9" s="74" t="s">
        <v>4</v>
      </c>
      <c r="G9" s="76" t="s">
        <v>15</v>
      </c>
      <c r="I9" s="5"/>
      <c r="J9" s="5"/>
      <c r="K9" s="5"/>
      <c r="L9" s="5"/>
    </row>
    <row r="10" spans="2:7" ht="4.5" customHeight="1">
      <c r="B10" s="77"/>
      <c r="D10" s="78"/>
      <c r="F10" s="78"/>
      <c r="G10" s="79"/>
    </row>
    <row r="11" spans="2:7" ht="12.75" customHeight="1">
      <c r="B11" s="77"/>
      <c r="C11" s="80" t="s">
        <v>19</v>
      </c>
      <c r="D11" s="78"/>
      <c r="F11" s="78"/>
      <c r="G11" s="79"/>
    </row>
    <row r="12" spans="2:16" ht="12.75" customHeight="1">
      <c r="B12" s="81" t="s">
        <v>20</v>
      </c>
      <c r="C12" s="10" t="s">
        <v>6</v>
      </c>
      <c r="D12" s="38">
        <f>F12*28%</f>
        <v>0</v>
      </c>
      <c r="E12" s="39">
        <f>G12*28%</f>
        <v>0</v>
      </c>
      <c r="F12" s="45">
        <v>0</v>
      </c>
      <c r="G12" s="63">
        <v>0</v>
      </c>
      <c r="H12" s="40">
        <f>244.04+M12</f>
        <v>87065111.29</v>
      </c>
      <c r="I12" s="40">
        <v>361</v>
      </c>
      <c r="J12" s="40">
        <f>I12-H12</f>
        <v>-87064750.29</v>
      </c>
      <c r="K12" s="40" t="s">
        <v>7</v>
      </c>
      <c r="L12" s="21"/>
      <c r="M12" s="41">
        <f>O12-279805643</f>
        <v>87064867.25</v>
      </c>
      <c r="N12" s="42">
        <f>P12-143548804.58</f>
        <v>53605990.41999999</v>
      </c>
      <c r="O12" s="43">
        <v>366870510.25</v>
      </c>
      <c r="P12" s="44">
        <v>197154795</v>
      </c>
    </row>
    <row r="13" spans="2:16" ht="12.75" customHeight="1">
      <c r="B13" s="81" t="s">
        <v>21</v>
      </c>
      <c r="C13" s="10" t="s">
        <v>22</v>
      </c>
      <c r="D13" s="38">
        <f>F13*28%</f>
        <v>0</v>
      </c>
      <c r="E13" s="39">
        <f>G13*28%</f>
        <v>0</v>
      </c>
      <c r="F13" s="45">
        <v>0</v>
      </c>
      <c r="G13" s="63">
        <v>0</v>
      </c>
      <c r="H13" s="40">
        <f>60.87+M13</f>
        <v>1300080.87</v>
      </c>
      <c r="I13" s="40">
        <v>107.32</v>
      </c>
      <c r="J13" s="40">
        <f>I13-H13</f>
        <v>-1299973.55</v>
      </c>
      <c r="K13" s="40"/>
      <c r="L13" s="21"/>
      <c r="M13" s="41">
        <f>O13-350905</f>
        <v>1300020</v>
      </c>
      <c r="N13" s="42">
        <f>P13-622567.29</f>
        <v>323341.70999999996</v>
      </c>
      <c r="O13" s="43">
        <v>1650925</v>
      </c>
      <c r="P13" s="44">
        <v>945909</v>
      </c>
    </row>
    <row r="14" spans="2:16" ht="12.75" customHeight="1">
      <c r="B14" s="81"/>
      <c r="C14" s="10"/>
      <c r="D14" s="38"/>
      <c r="E14" s="39"/>
      <c r="F14" s="45"/>
      <c r="G14" s="63"/>
      <c r="H14" s="40"/>
      <c r="I14" s="40"/>
      <c r="J14" s="40"/>
      <c r="K14" s="40"/>
      <c r="L14" s="21"/>
      <c r="M14" s="41"/>
      <c r="N14" s="42"/>
      <c r="O14" s="43"/>
      <c r="P14" s="44"/>
    </row>
    <row r="15" spans="2:16" s="52" customFormat="1" ht="12.75" customHeight="1">
      <c r="B15" s="82"/>
      <c r="C15" s="83" t="s">
        <v>23</v>
      </c>
      <c r="D15" s="38">
        <f>SUM(D12:D14)</f>
        <v>0</v>
      </c>
      <c r="E15" s="39">
        <f>SUM(E12:E13)</f>
        <v>0</v>
      </c>
      <c r="F15" s="45">
        <f>SUM(F12:F14)</f>
        <v>0</v>
      </c>
      <c r="G15" s="63">
        <f>SUM(G12:G13)</f>
        <v>0</v>
      </c>
      <c r="H15" s="47"/>
      <c r="I15" s="47"/>
      <c r="J15" s="47"/>
      <c r="K15" s="47"/>
      <c r="L15" s="22"/>
      <c r="M15" s="48">
        <f>SUM(M12:M13)</f>
        <v>88364887.25</v>
      </c>
      <c r="N15" s="49">
        <f>SUM(N12:N13)</f>
        <v>53929332.12999999</v>
      </c>
      <c r="O15" s="50">
        <f>SUM(O12:O13)</f>
        <v>368521435.25</v>
      </c>
      <c r="P15" s="51">
        <f>SUM(P12:P13)</f>
        <v>198100704</v>
      </c>
    </row>
    <row r="16" spans="2:16" ht="12.75" customHeight="1">
      <c r="B16" s="81"/>
      <c r="C16" s="84" t="s">
        <v>8</v>
      </c>
      <c r="D16" s="38"/>
      <c r="E16" s="39"/>
      <c r="F16" s="45"/>
      <c r="G16" s="63"/>
      <c r="H16" s="40"/>
      <c r="I16" s="40"/>
      <c r="J16" s="40"/>
      <c r="K16" s="40"/>
      <c r="L16" s="21"/>
      <c r="M16" s="41"/>
      <c r="N16" s="42"/>
      <c r="O16" s="19"/>
      <c r="P16" s="37"/>
    </row>
    <row r="17" spans="2:16" ht="23.25" customHeight="1">
      <c r="B17" s="81"/>
      <c r="C17" s="10" t="s">
        <v>87</v>
      </c>
      <c r="D17" s="38">
        <f>(F17-5500)*28%</f>
        <v>0</v>
      </c>
      <c r="E17" s="39">
        <f>(G17-5500)*28%</f>
        <v>486.64000000000004</v>
      </c>
      <c r="F17" s="45">
        <v>5500</v>
      </c>
      <c r="G17" s="63">
        <v>7238</v>
      </c>
      <c r="H17" s="40"/>
      <c r="I17" s="40"/>
      <c r="J17" s="40"/>
      <c r="K17" s="40"/>
      <c r="L17" s="21"/>
      <c r="M17" s="41"/>
      <c r="N17" s="42"/>
      <c r="O17" s="19"/>
      <c r="P17" s="37"/>
    </row>
    <row r="18" spans="2:16" ht="12.75" customHeight="1">
      <c r="B18" s="81"/>
      <c r="C18" s="10" t="s">
        <v>78</v>
      </c>
      <c r="D18" s="38">
        <v>9120</v>
      </c>
      <c r="E18" s="39">
        <v>9120</v>
      </c>
      <c r="F18" s="45">
        <v>9120</v>
      </c>
      <c r="G18" s="63">
        <v>9120</v>
      </c>
      <c r="H18" s="40"/>
      <c r="I18" s="40"/>
      <c r="J18" s="40"/>
      <c r="K18" s="40"/>
      <c r="L18" s="21"/>
      <c r="M18" s="41"/>
      <c r="N18" s="42"/>
      <c r="O18" s="43"/>
      <c r="P18" s="44"/>
    </row>
    <row r="19" spans="2:16" ht="12.75" customHeight="1">
      <c r="B19" s="81"/>
      <c r="C19" s="10"/>
      <c r="D19" s="38"/>
      <c r="E19" s="39"/>
      <c r="F19" s="45"/>
      <c r="G19" s="63"/>
      <c r="H19" s="40"/>
      <c r="I19" s="40"/>
      <c r="J19" s="40"/>
      <c r="K19" s="40"/>
      <c r="L19" s="21"/>
      <c r="M19" s="41"/>
      <c r="N19" s="42"/>
      <c r="O19" s="43"/>
      <c r="P19" s="44"/>
    </row>
    <row r="20" spans="2:16" s="52" customFormat="1" ht="12.75" customHeight="1">
      <c r="B20" s="82"/>
      <c r="C20" s="83" t="s">
        <v>24</v>
      </c>
      <c r="D20" s="38">
        <f>SUM(D17+D18)</f>
        <v>9120</v>
      </c>
      <c r="E20" s="39">
        <f>SUM(E17+E18)</f>
        <v>9606.64</v>
      </c>
      <c r="F20" s="45">
        <f>SUM(F17+F18)</f>
        <v>14620</v>
      </c>
      <c r="G20" s="63">
        <f>SUM(G17+G18)</f>
        <v>16358</v>
      </c>
      <c r="H20" s="47"/>
      <c r="I20" s="47"/>
      <c r="J20" s="47"/>
      <c r="K20" s="47"/>
      <c r="L20" s="22"/>
      <c r="M20" s="48" t="e">
        <f>SUM(#REF!)</f>
        <v>#REF!</v>
      </c>
      <c r="N20" s="49" t="e">
        <f>SUM(#REF!)</f>
        <v>#REF!</v>
      </c>
      <c r="O20" s="50" t="e">
        <f>SUM(#REF!)</f>
        <v>#REF!</v>
      </c>
      <c r="P20" s="53" t="e">
        <f>SUM(#REF!)</f>
        <v>#REF!</v>
      </c>
    </row>
    <row r="21" spans="2:16" s="52" customFormat="1" ht="12.75" customHeight="1">
      <c r="B21" s="82"/>
      <c r="C21" s="83"/>
      <c r="D21" s="38"/>
      <c r="E21" s="39"/>
      <c r="F21" s="45"/>
      <c r="G21" s="63"/>
      <c r="H21" s="47"/>
      <c r="I21" s="47"/>
      <c r="J21" s="47"/>
      <c r="K21" s="47"/>
      <c r="L21" s="22"/>
      <c r="M21" s="48"/>
      <c r="N21" s="49"/>
      <c r="O21" s="50"/>
      <c r="P21" s="53"/>
    </row>
    <row r="22" spans="2:16" s="52" customFormat="1" ht="24.75" customHeight="1">
      <c r="B22" s="82">
        <v>9</v>
      </c>
      <c r="C22" s="73" t="s">
        <v>11</v>
      </c>
      <c r="D22" s="38">
        <f>D15-D20</f>
        <v>-9120</v>
      </c>
      <c r="E22" s="39">
        <f>E15-E20</f>
        <v>-9606.64</v>
      </c>
      <c r="F22" s="45">
        <f>F15-F20</f>
        <v>-14620</v>
      </c>
      <c r="G22" s="63">
        <f>G15-G20</f>
        <v>-16358</v>
      </c>
      <c r="H22" s="54" t="e">
        <f>#REF!-#REF!-#REF!</f>
        <v>#REF!</v>
      </c>
      <c r="I22" s="54"/>
      <c r="J22" s="54"/>
      <c r="K22" s="54"/>
      <c r="L22" s="23"/>
      <c r="M22" s="48" t="e">
        <f>M15-M20</f>
        <v>#REF!</v>
      </c>
      <c r="N22" s="49" t="e">
        <f>N15-N20</f>
        <v>#REF!</v>
      </c>
      <c r="O22" s="50" t="e">
        <f>SUM(O15)-SUM(O20)</f>
        <v>#REF!</v>
      </c>
      <c r="P22" s="53" t="e">
        <f>SUM(P15)-SUM(P20)</f>
        <v>#REF!</v>
      </c>
    </row>
    <row r="23" spans="2:16" ht="12.75" customHeight="1">
      <c r="B23" s="81">
        <v>10</v>
      </c>
      <c r="C23" s="10" t="s">
        <v>29</v>
      </c>
      <c r="D23" s="38">
        <f>D22</f>
        <v>-9120</v>
      </c>
      <c r="E23" s="39">
        <f>E22</f>
        <v>-9606.64</v>
      </c>
      <c r="F23" s="45">
        <f>F22</f>
        <v>-14620</v>
      </c>
      <c r="G23" s="63">
        <f>G22</f>
        <v>-16358</v>
      </c>
      <c r="H23" s="40">
        <v>87.84</v>
      </c>
      <c r="I23" s="40"/>
      <c r="J23" s="40"/>
      <c r="K23" s="40"/>
      <c r="L23" s="21"/>
      <c r="M23" s="41" t="e">
        <f>M22</f>
        <v>#REF!</v>
      </c>
      <c r="N23" s="42" t="e">
        <f>N22</f>
        <v>#REF!</v>
      </c>
      <c r="O23" s="43" t="e">
        <f>SUM(O22)</f>
        <v>#REF!</v>
      </c>
      <c r="P23" s="55" t="e">
        <f>SUM(P22)</f>
        <v>#REF!</v>
      </c>
    </row>
    <row r="24" spans="2:16" ht="12.75" customHeight="1">
      <c r="B24" s="81">
        <v>11</v>
      </c>
      <c r="C24" s="10" t="s">
        <v>25</v>
      </c>
      <c r="D24" s="38">
        <v>0</v>
      </c>
      <c r="E24" s="39">
        <v>0</v>
      </c>
      <c r="F24" s="45">
        <v>0</v>
      </c>
      <c r="G24" s="63">
        <v>0</v>
      </c>
      <c r="H24" s="56">
        <v>138.42</v>
      </c>
      <c r="I24" s="56"/>
      <c r="J24" s="56"/>
      <c r="K24" s="56"/>
      <c r="L24" s="24"/>
      <c r="M24" s="41">
        <v>0</v>
      </c>
      <c r="N24" s="42"/>
      <c r="O24" s="43">
        <v>0</v>
      </c>
      <c r="P24" s="44">
        <v>0</v>
      </c>
    </row>
    <row r="25" spans="2:16" s="52" customFormat="1" ht="12.75" customHeight="1">
      <c r="B25" s="82">
        <v>15</v>
      </c>
      <c r="C25" s="9" t="s">
        <v>30</v>
      </c>
      <c r="D25" s="38">
        <f>D23</f>
        <v>-9120</v>
      </c>
      <c r="E25" s="39">
        <f>E23</f>
        <v>-9606.64</v>
      </c>
      <c r="F25" s="45">
        <f>F23</f>
        <v>-14620</v>
      </c>
      <c r="G25" s="63">
        <f>G23</f>
        <v>-16358</v>
      </c>
      <c r="H25" s="57"/>
      <c r="I25" s="57"/>
      <c r="J25" s="57"/>
      <c r="K25" s="57"/>
      <c r="L25" s="25"/>
      <c r="M25" s="48" t="e">
        <f>M23</f>
        <v>#REF!</v>
      </c>
      <c r="N25" s="49" t="e">
        <f>N23-#REF!-#REF!</f>
        <v>#REF!</v>
      </c>
      <c r="O25" s="50">
        <v>13777688.27</v>
      </c>
      <c r="P25" s="51">
        <v>-2507320</v>
      </c>
    </row>
    <row r="26" spans="2:16" ht="24.75" customHeight="1">
      <c r="B26" s="77">
        <v>16</v>
      </c>
      <c r="C26" s="10" t="s">
        <v>26</v>
      </c>
      <c r="D26" s="85">
        <v>0</v>
      </c>
      <c r="E26" s="39">
        <v>0</v>
      </c>
      <c r="F26" s="85" t="s">
        <v>31</v>
      </c>
      <c r="G26" s="63">
        <v>0</v>
      </c>
      <c r="H26" s="13">
        <v>0.57</v>
      </c>
      <c r="I26" s="13"/>
      <c r="J26" s="13"/>
      <c r="K26" s="13"/>
      <c r="L26" s="26"/>
      <c r="M26" s="41">
        <v>0</v>
      </c>
      <c r="N26" s="42">
        <v>0</v>
      </c>
      <c r="O26" s="43">
        <v>0</v>
      </c>
      <c r="P26" s="44">
        <v>0</v>
      </c>
    </row>
    <row r="27" spans="2:16" s="52" customFormat="1" ht="24.75" customHeight="1">
      <c r="B27" s="72">
        <v>17</v>
      </c>
      <c r="C27" s="9" t="s">
        <v>81</v>
      </c>
      <c r="D27" s="85">
        <v>0</v>
      </c>
      <c r="E27" s="39">
        <v>0</v>
      </c>
      <c r="F27" s="86">
        <v>27957754</v>
      </c>
      <c r="G27" s="63">
        <v>27943134</v>
      </c>
      <c r="H27" s="7"/>
      <c r="I27" s="7"/>
      <c r="J27" s="7"/>
      <c r="K27" s="7"/>
      <c r="L27" s="27"/>
      <c r="M27" s="48" t="e">
        <f>M25</f>
        <v>#REF!</v>
      </c>
      <c r="N27" s="49" t="e">
        <f>N25</f>
        <v>#REF!</v>
      </c>
      <c r="O27" s="50">
        <v>13777688.27</v>
      </c>
      <c r="P27" s="51">
        <v>-2507320</v>
      </c>
    </row>
    <row r="28" spans="2:16" s="52" customFormat="1" ht="24.75" customHeight="1">
      <c r="B28" s="72">
        <v>18</v>
      </c>
      <c r="C28" s="9" t="s">
        <v>12</v>
      </c>
      <c r="D28" s="38">
        <v>109650000</v>
      </c>
      <c r="E28" s="39">
        <v>109650000</v>
      </c>
      <c r="F28" s="45">
        <v>109650000</v>
      </c>
      <c r="G28" s="63">
        <v>109650000</v>
      </c>
      <c r="H28" s="7"/>
      <c r="I28" s="7"/>
      <c r="J28" s="7"/>
      <c r="K28" s="7"/>
      <c r="L28" s="27"/>
      <c r="M28" s="50">
        <v>50950000</v>
      </c>
      <c r="N28" s="53">
        <v>50950000</v>
      </c>
      <c r="O28" s="50">
        <v>50950000</v>
      </c>
      <c r="P28" s="51">
        <f>SUM(O28)</f>
        <v>50950000</v>
      </c>
    </row>
    <row r="29" spans="2:12" ht="24.75" customHeight="1">
      <c r="B29" s="81">
        <v>19</v>
      </c>
      <c r="C29" s="87" t="s">
        <v>14</v>
      </c>
      <c r="D29" s="88" t="s">
        <v>31</v>
      </c>
      <c r="E29" s="89">
        <v>0</v>
      </c>
      <c r="F29" s="88">
        <f>(F25/F28)*10</f>
        <v>-0.0013333333333333335</v>
      </c>
      <c r="G29" s="90">
        <f>(G25/G28)*10</f>
        <v>-0.0014918376652986777</v>
      </c>
      <c r="H29" s="13"/>
      <c r="I29" s="13"/>
      <c r="J29" s="13"/>
      <c r="K29" s="13"/>
      <c r="L29" s="26"/>
    </row>
    <row r="30" spans="2:12" ht="24.75" customHeight="1" hidden="1">
      <c r="B30" s="81">
        <v>20</v>
      </c>
      <c r="C30" s="87" t="s">
        <v>27</v>
      </c>
      <c r="D30" s="58">
        <v>0</v>
      </c>
      <c r="E30" s="59">
        <v>0</v>
      </c>
      <c r="F30" s="58">
        <v>0</v>
      </c>
      <c r="G30" s="65">
        <v>0</v>
      </c>
      <c r="H30" s="13"/>
      <c r="I30" s="13"/>
      <c r="J30" s="13"/>
      <c r="K30" s="13"/>
      <c r="L30" s="26"/>
    </row>
    <row r="31" spans="2:12" ht="12.75" customHeight="1">
      <c r="B31" s="132" t="s">
        <v>9</v>
      </c>
      <c r="C31" s="123"/>
      <c r="D31" s="10"/>
      <c r="E31" s="91"/>
      <c r="F31" s="10"/>
      <c r="G31" s="92"/>
      <c r="H31" s="10"/>
      <c r="I31" s="10"/>
      <c r="J31" s="10"/>
      <c r="K31" s="60"/>
      <c r="L31" s="28"/>
    </row>
    <row r="32" spans="2:12" ht="12.75" customHeight="1">
      <c r="B32" s="132"/>
      <c r="C32" s="123"/>
      <c r="D32" s="9"/>
      <c r="E32" s="93"/>
      <c r="F32" s="9"/>
      <c r="G32" s="94"/>
      <c r="H32" s="9"/>
      <c r="I32" s="9"/>
      <c r="J32" s="9"/>
      <c r="K32" s="9"/>
      <c r="L32" s="29"/>
    </row>
    <row r="33" spans="2:12" ht="24.75" customHeight="1">
      <c r="B33" s="81" t="s">
        <v>5</v>
      </c>
      <c r="C33" s="133" t="s">
        <v>49</v>
      </c>
      <c r="D33" s="133"/>
      <c r="E33" s="133"/>
      <c r="F33" s="133"/>
      <c r="G33" s="134"/>
      <c r="H33" s="10"/>
      <c r="I33" s="10"/>
      <c r="J33" s="10"/>
      <c r="K33" s="10"/>
      <c r="L33" s="30"/>
    </row>
    <row r="34" spans="2:12" ht="24.75" customHeight="1">
      <c r="B34" s="81">
        <v>2</v>
      </c>
      <c r="C34" s="133" t="s">
        <v>10</v>
      </c>
      <c r="D34" s="133"/>
      <c r="E34" s="133"/>
      <c r="F34" s="133"/>
      <c r="G34" s="134"/>
      <c r="H34" s="10"/>
      <c r="I34" s="10"/>
      <c r="J34" s="10"/>
      <c r="K34" s="10"/>
      <c r="L34" s="30"/>
    </row>
    <row r="35" spans="2:12" ht="24.75" customHeight="1">
      <c r="B35" s="81">
        <v>3</v>
      </c>
      <c r="C35" s="133" t="s">
        <v>50</v>
      </c>
      <c r="D35" s="133"/>
      <c r="E35" s="133"/>
      <c r="F35" s="133"/>
      <c r="G35" s="134"/>
      <c r="H35" s="10"/>
      <c r="I35" s="10"/>
      <c r="J35" s="10"/>
      <c r="K35" s="10"/>
      <c r="L35" s="30"/>
    </row>
    <row r="36" spans="2:12" ht="12.75" customHeight="1">
      <c r="B36" s="77"/>
      <c r="C36" s="135"/>
      <c r="D36" s="135"/>
      <c r="E36" s="135"/>
      <c r="F36" s="135"/>
      <c r="G36" s="136"/>
      <c r="H36" s="10"/>
      <c r="I36" s="10"/>
      <c r="J36" s="10"/>
      <c r="K36" s="10"/>
      <c r="L36" s="30"/>
    </row>
    <row r="37" spans="2:12" ht="12.75" customHeight="1">
      <c r="B37" s="77"/>
      <c r="C37" s="137" t="s">
        <v>90</v>
      </c>
      <c r="D37" s="137"/>
      <c r="E37" s="137"/>
      <c r="F37" s="137"/>
      <c r="G37" s="138"/>
      <c r="H37" s="10"/>
      <c r="I37" s="10"/>
      <c r="J37" s="10"/>
      <c r="K37" s="10"/>
      <c r="L37" s="30"/>
    </row>
    <row r="38" spans="2:12" ht="12.75" customHeight="1">
      <c r="B38" s="77"/>
      <c r="C38" s="95"/>
      <c r="D38" s="95"/>
      <c r="E38" s="96"/>
      <c r="F38" s="95"/>
      <c r="G38" s="97"/>
      <c r="H38" s="11"/>
      <c r="I38" s="11"/>
      <c r="J38" s="11"/>
      <c r="K38" s="11"/>
      <c r="L38" s="11"/>
    </row>
    <row r="39" spans="2:12" ht="12.75" customHeight="1">
      <c r="B39" s="77"/>
      <c r="C39" s="95"/>
      <c r="D39" s="95"/>
      <c r="E39" s="96"/>
      <c r="F39" s="95"/>
      <c r="G39" s="97"/>
      <c r="H39" s="11"/>
      <c r="I39" s="11"/>
      <c r="J39" s="11"/>
      <c r="K39" s="11"/>
      <c r="L39" s="11"/>
    </row>
    <row r="40" spans="2:12" ht="12.75" customHeight="1">
      <c r="B40" s="77"/>
      <c r="C40" s="95"/>
      <c r="D40" s="95"/>
      <c r="E40" s="96"/>
      <c r="F40" s="95"/>
      <c r="G40" s="97"/>
      <c r="H40" s="11"/>
      <c r="I40" s="11"/>
      <c r="J40" s="11"/>
      <c r="K40" s="11"/>
      <c r="L40" s="11"/>
    </row>
    <row r="41" spans="2:12" ht="12.75" customHeight="1">
      <c r="B41" s="77"/>
      <c r="C41" s="126" t="s">
        <v>28</v>
      </c>
      <c r="D41" s="126"/>
      <c r="E41" s="126"/>
      <c r="F41" s="126"/>
      <c r="G41" s="127"/>
      <c r="H41" s="11"/>
      <c r="I41" s="11"/>
      <c r="J41" s="11"/>
      <c r="K41" s="11"/>
      <c r="L41" s="11"/>
    </row>
    <row r="42" spans="2:12" ht="12.75" customHeight="1">
      <c r="B42" s="77"/>
      <c r="C42" s="128" t="s">
        <v>79</v>
      </c>
      <c r="D42" s="128"/>
      <c r="E42" s="128"/>
      <c r="F42" s="128"/>
      <c r="G42" s="129"/>
      <c r="H42" s="11"/>
      <c r="I42" s="11"/>
      <c r="J42" s="11"/>
      <c r="K42" s="11"/>
      <c r="L42" s="11"/>
    </row>
    <row r="43" spans="2:12" ht="12.75" customHeight="1">
      <c r="B43" s="77"/>
      <c r="C43" s="130" t="s">
        <v>73</v>
      </c>
      <c r="D43" s="130"/>
      <c r="E43" s="130"/>
      <c r="F43" s="130"/>
      <c r="G43" s="131"/>
      <c r="H43" s="11"/>
      <c r="I43" s="11"/>
      <c r="J43" s="11"/>
      <c r="K43" s="11"/>
      <c r="L43" s="11"/>
    </row>
    <row r="44" spans="2:12" ht="12.75" customHeight="1">
      <c r="B44" s="77"/>
      <c r="C44" s="9"/>
      <c r="D44" s="9"/>
      <c r="E44" s="9"/>
      <c r="F44" s="9"/>
      <c r="G44" s="104"/>
      <c r="H44" s="11"/>
      <c r="I44" s="11"/>
      <c r="J44" s="11"/>
      <c r="K44" s="11"/>
      <c r="L44" s="11"/>
    </row>
    <row r="45" spans="2:10" ht="12.75" customHeight="1">
      <c r="B45" s="100"/>
      <c r="C45" s="8"/>
      <c r="D45" s="8"/>
      <c r="E45" s="14"/>
      <c r="F45" s="8"/>
      <c r="G45" s="109"/>
      <c r="H45" s="11"/>
      <c r="I45" s="11"/>
      <c r="J45" s="11"/>
    </row>
    <row r="46" spans="2:12" ht="15">
      <c r="B46" s="100"/>
      <c r="C46" s="103" t="s">
        <v>98</v>
      </c>
      <c r="D46" s="37"/>
      <c r="E46" s="20"/>
      <c r="F46" s="37"/>
      <c r="G46" s="101"/>
      <c r="H46" s="31"/>
      <c r="I46" s="31"/>
      <c r="J46" s="31"/>
      <c r="K46" s="31"/>
      <c r="L46" s="31"/>
    </row>
    <row r="47" spans="2:12" ht="15">
      <c r="B47" s="100"/>
      <c r="C47" s="106" t="s">
        <v>99</v>
      </c>
      <c r="D47" s="37"/>
      <c r="E47" s="20"/>
      <c r="F47" s="37"/>
      <c r="G47" s="101"/>
      <c r="H47" s="29"/>
      <c r="I47" s="29"/>
      <c r="J47" s="29"/>
      <c r="K47" s="29"/>
      <c r="L47" s="29"/>
    </row>
    <row r="48" spans="2:12" ht="12.75">
      <c r="B48" s="100"/>
      <c r="C48" s="106" t="s">
        <v>100</v>
      </c>
      <c r="D48" s="37"/>
      <c r="E48" s="20"/>
      <c r="F48" s="37"/>
      <c r="G48" s="101"/>
      <c r="H48" s="10"/>
      <c r="I48" s="10"/>
      <c r="J48" s="10"/>
      <c r="K48" s="10"/>
      <c r="L48" s="10"/>
    </row>
    <row r="49" spans="2:7" ht="13.5" thickBot="1">
      <c r="B49" s="12"/>
      <c r="C49" s="107" t="s">
        <v>101</v>
      </c>
      <c r="D49" s="66"/>
      <c r="E49" s="67"/>
      <c r="F49" s="66"/>
      <c r="G49" s="102"/>
    </row>
    <row r="50" spans="2:7" ht="12.75">
      <c r="B50" s="34"/>
      <c r="C50" s="37"/>
      <c r="D50" s="37"/>
      <c r="E50" s="20"/>
      <c r="F50" s="37"/>
      <c r="G50" s="20"/>
    </row>
    <row r="51" spans="2:7" ht="12.75">
      <c r="B51" s="34"/>
      <c r="C51" s="37"/>
      <c r="D51" s="37"/>
      <c r="E51" s="20"/>
      <c r="F51" s="37"/>
      <c r="G51" s="20"/>
    </row>
    <row r="52" spans="2:7" ht="12.75">
      <c r="B52" s="34"/>
      <c r="C52" s="37"/>
      <c r="D52" s="37"/>
      <c r="E52" s="20"/>
      <c r="F52" s="37"/>
      <c r="G52" s="20"/>
    </row>
    <row r="53" spans="2:7" ht="12.75">
      <c r="B53" s="34"/>
      <c r="C53" s="37"/>
      <c r="D53" s="37"/>
      <c r="E53" s="20"/>
      <c r="F53" s="37"/>
      <c r="G53" s="20"/>
    </row>
    <row r="54" spans="2:7" ht="12.75">
      <c r="B54" s="34"/>
      <c r="C54" s="37"/>
      <c r="D54" s="37"/>
      <c r="E54" s="20"/>
      <c r="F54" s="37"/>
      <c r="G54" s="20"/>
    </row>
    <row r="55" spans="2:7" ht="12.75">
      <c r="B55" s="34"/>
      <c r="C55" s="37"/>
      <c r="D55" s="37"/>
      <c r="E55" s="20"/>
      <c r="F55" s="37"/>
      <c r="G55" s="20"/>
    </row>
    <row r="56" spans="2:7" ht="12.75">
      <c r="B56" s="34"/>
      <c r="C56" s="37"/>
      <c r="D56" s="37"/>
      <c r="E56" s="20"/>
      <c r="F56" s="37"/>
      <c r="G56" s="20"/>
    </row>
    <row r="57" spans="2:7" ht="12.75">
      <c r="B57" s="34"/>
      <c r="C57" s="37"/>
      <c r="D57" s="37"/>
      <c r="E57" s="20"/>
      <c r="F57" s="37"/>
      <c r="G57" s="20"/>
    </row>
    <row r="58" spans="2:7" ht="12.75">
      <c r="B58" s="34"/>
      <c r="C58" s="37"/>
      <c r="D58" s="37"/>
      <c r="E58" s="20"/>
      <c r="F58" s="37"/>
      <c r="G58" s="20"/>
    </row>
    <row r="59" spans="2:7" ht="12.75">
      <c r="B59" s="34"/>
      <c r="C59" s="37"/>
      <c r="D59" s="37"/>
      <c r="E59" s="20"/>
      <c r="F59" s="37"/>
      <c r="G59" s="20"/>
    </row>
    <row r="60" spans="2:7" ht="12.75">
      <c r="B60" s="34"/>
      <c r="C60" s="37"/>
      <c r="D60" s="37"/>
      <c r="E60" s="20"/>
      <c r="F60" s="37"/>
      <c r="G60" s="20"/>
    </row>
    <row r="61" spans="2:7" ht="12.75">
      <c r="B61" s="34"/>
      <c r="C61" s="37"/>
      <c r="D61" s="37"/>
      <c r="F61" s="37"/>
      <c r="G61" s="20"/>
    </row>
    <row r="62" spans="2:7" ht="12.75">
      <c r="B62" s="34"/>
      <c r="C62" s="37"/>
      <c r="D62" s="37"/>
      <c r="F62" s="37"/>
      <c r="G62" s="20"/>
    </row>
    <row r="63" spans="2:7" ht="12.75">
      <c r="B63" s="34"/>
      <c r="C63" s="37"/>
      <c r="D63" s="37"/>
      <c r="F63" s="37"/>
      <c r="G63" s="20"/>
    </row>
    <row r="64" spans="2:7" ht="12.75">
      <c r="B64" s="34"/>
      <c r="C64" s="37"/>
      <c r="D64" s="37"/>
      <c r="F64" s="37"/>
      <c r="G64" s="20"/>
    </row>
    <row r="65" spans="2:7" ht="12.75">
      <c r="B65" s="34"/>
      <c r="C65" s="37"/>
      <c r="D65" s="37"/>
      <c r="F65" s="37"/>
      <c r="G65" s="20"/>
    </row>
    <row r="66" spans="2:7" ht="12.75">
      <c r="B66" s="34"/>
      <c r="C66" s="37"/>
      <c r="D66" s="37"/>
      <c r="F66" s="37"/>
      <c r="G66" s="20"/>
    </row>
    <row r="67" spans="2:7" ht="12.75">
      <c r="B67" s="34"/>
      <c r="C67" s="37"/>
      <c r="D67" s="37"/>
      <c r="F67" s="37"/>
      <c r="G67" s="20"/>
    </row>
    <row r="68" spans="2:7" ht="12.75">
      <c r="B68" s="34"/>
      <c r="C68" s="37"/>
      <c r="D68" s="37"/>
      <c r="F68" s="37"/>
      <c r="G68" s="20"/>
    </row>
    <row r="69" spans="2:7" ht="12.75">
      <c r="B69" s="34"/>
      <c r="C69" s="37"/>
      <c r="D69" s="37"/>
      <c r="F69" s="37"/>
      <c r="G69" s="20"/>
    </row>
    <row r="70" spans="2:7" ht="12.75">
      <c r="B70" s="34"/>
      <c r="C70" s="37"/>
      <c r="D70" s="37"/>
      <c r="F70" s="37"/>
      <c r="G70" s="20"/>
    </row>
    <row r="71" spans="2:7" ht="12.75">
      <c r="B71" s="34"/>
      <c r="C71" s="37"/>
      <c r="D71" s="37"/>
      <c r="F71" s="37"/>
      <c r="G71" s="20"/>
    </row>
    <row r="72" spans="2:7" ht="12.75">
      <c r="B72" s="34"/>
      <c r="C72" s="37"/>
      <c r="D72" s="37"/>
      <c r="F72" s="37"/>
      <c r="G72" s="20"/>
    </row>
    <row r="73" spans="2:7" ht="12.75">
      <c r="B73" s="34"/>
      <c r="C73" s="37"/>
      <c r="D73" s="37"/>
      <c r="F73" s="37"/>
      <c r="G73" s="20"/>
    </row>
    <row r="74" spans="2:7" ht="12.75">
      <c r="B74" s="34"/>
      <c r="C74" s="37"/>
      <c r="D74" s="37"/>
      <c r="F74" s="37"/>
      <c r="G74" s="20"/>
    </row>
    <row r="75" spans="2:7" ht="12.75">
      <c r="B75" s="34"/>
      <c r="C75" s="37"/>
      <c r="D75" s="37"/>
      <c r="F75" s="37"/>
      <c r="G75" s="20"/>
    </row>
    <row r="76" spans="2:7" ht="12.75">
      <c r="B76" s="34"/>
      <c r="C76" s="37"/>
      <c r="D76" s="37"/>
      <c r="F76" s="37"/>
      <c r="G76" s="20"/>
    </row>
    <row r="77" spans="2:7" ht="12.75">
      <c r="B77" s="34"/>
      <c r="C77" s="37"/>
      <c r="D77" s="37"/>
      <c r="F77" s="37"/>
      <c r="G77" s="20"/>
    </row>
    <row r="78" spans="2:7" ht="12.75">
      <c r="B78" s="34"/>
      <c r="C78" s="37"/>
      <c r="D78" s="37"/>
      <c r="F78" s="37"/>
      <c r="G78" s="20"/>
    </row>
    <row r="79" spans="2:7" ht="12.75">
      <c r="B79" s="34"/>
      <c r="C79" s="37"/>
      <c r="D79" s="37"/>
      <c r="F79" s="37"/>
      <c r="G79" s="20"/>
    </row>
    <row r="80" spans="2:7" ht="12.75">
      <c r="B80" s="34"/>
      <c r="C80" s="37"/>
      <c r="D80" s="37"/>
      <c r="F80" s="37"/>
      <c r="G80" s="20"/>
    </row>
    <row r="81" spans="2:7" ht="12.75">
      <c r="B81" s="34"/>
      <c r="C81" s="37"/>
      <c r="D81" s="37"/>
      <c r="F81" s="37"/>
      <c r="G81" s="20"/>
    </row>
    <row r="82" spans="2:7" ht="12.75">
      <c r="B82" s="34"/>
      <c r="C82" s="37"/>
      <c r="D82" s="37"/>
      <c r="F82" s="37"/>
      <c r="G82" s="20"/>
    </row>
    <row r="83" spans="2:7" ht="12.75">
      <c r="B83" s="34"/>
      <c r="C83" s="37"/>
      <c r="D83" s="37"/>
      <c r="F83" s="37"/>
      <c r="G83" s="20"/>
    </row>
    <row r="84" spans="2:7" ht="12.75">
      <c r="B84" s="34"/>
      <c r="C84" s="37"/>
      <c r="D84" s="37"/>
      <c r="F84" s="37"/>
      <c r="G84" s="20"/>
    </row>
    <row r="85" spans="2:7" ht="12.75">
      <c r="B85" s="34"/>
      <c r="C85" s="37"/>
      <c r="D85" s="37"/>
      <c r="F85" s="37"/>
      <c r="G85" s="20"/>
    </row>
    <row r="86" spans="2:7" ht="12.75">
      <c r="B86" s="34"/>
      <c r="C86" s="37"/>
      <c r="D86" s="37"/>
      <c r="F86" s="37"/>
      <c r="G86" s="20"/>
    </row>
    <row r="87" spans="2:7" ht="12.75">
      <c r="B87" s="34"/>
      <c r="C87" s="37"/>
      <c r="D87" s="37"/>
      <c r="F87" s="37"/>
      <c r="G87" s="20"/>
    </row>
    <row r="88" spans="2:7" ht="12.75">
      <c r="B88" s="34"/>
      <c r="C88" s="37"/>
      <c r="D88" s="37"/>
      <c r="F88" s="37"/>
      <c r="G88" s="20"/>
    </row>
    <row r="89" spans="2:7" ht="12.75">
      <c r="B89" s="34"/>
      <c r="C89" s="37"/>
      <c r="D89" s="37"/>
      <c r="F89" s="37"/>
      <c r="G89" s="20"/>
    </row>
    <row r="90" spans="2:7" ht="12.75">
      <c r="B90" s="34"/>
      <c r="C90" s="37"/>
      <c r="D90" s="37"/>
      <c r="F90" s="37"/>
      <c r="G90" s="20"/>
    </row>
    <row r="91" spans="2:7" ht="12.75">
      <c r="B91" s="34"/>
      <c r="C91" s="37"/>
      <c r="D91" s="37"/>
      <c r="F91" s="37"/>
      <c r="G91" s="20"/>
    </row>
    <row r="92" spans="2:7" ht="12.75">
      <c r="B92" s="34"/>
      <c r="C92" s="37"/>
      <c r="D92" s="37"/>
      <c r="F92" s="37"/>
      <c r="G92" s="20"/>
    </row>
    <row r="93" spans="2:7" ht="12.75">
      <c r="B93" s="34"/>
      <c r="C93" s="37"/>
      <c r="D93" s="37"/>
      <c r="F93" s="37"/>
      <c r="G93" s="20"/>
    </row>
    <row r="94" spans="2:7" ht="12.75">
      <c r="B94" s="34"/>
      <c r="C94" s="37"/>
      <c r="D94" s="37"/>
      <c r="F94" s="37"/>
      <c r="G94" s="20"/>
    </row>
    <row r="95" spans="2:7" ht="12.75">
      <c r="B95" s="34"/>
      <c r="C95" s="37"/>
      <c r="D95" s="37"/>
      <c r="F95" s="37"/>
      <c r="G95" s="20"/>
    </row>
    <row r="96" spans="2:7" ht="12.75">
      <c r="B96" s="34"/>
      <c r="C96" s="37"/>
      <c r="D96" s="37"/>
      <c r="F96" s="37"/>
      <c r="G96" s="20"/>
    </row>
    <row r="97" spans="2:7" ht="12.75">
      <c r="B97" s="34"/>
      <c r="C97" s="37"/>
      <c r="D97" s="37"/>
      <c r="F97" s="37"/>
      <c r="G97" s="20"/>
    </row>
    <row r="98" spans="2:7" ht="12.75">
      <c r="B98" s="34"/>
      <c r="C98" s="37"/>
      <c r="D98" s="37"/>
      <c r="F98" s="37"/>
      <c r="G98" s="20"/>
    </row>
    <row r="99" spans="2:7" ht="12.75">
      <c r="B99" s="34"/>
      <c r="C99" s="37"/>
      <c r="D99" s="37"/>
      <c r="F99" s="37"/>
      <c r="G99" s="20"/>
    </row>
    <row r="100" spans="2:7" ht="12.75">
      <c r="B100" s="34"/>
      <c r="C100" s="37"/>
      <c r="D100" s="37"/>
      <c r="F100" s="37"/>
      <c r="G100" s="20"/>
    </row>
    <row r="101" spans="2:7" ht="12.75">
      <c r="B101" s="34"/>
      <c r="C101" s="37"/>
      <c r="D101" s="37"/>
      <c r="F101" s="37"/>
      <c r="G101" s="20"/>
    </row>
    <row r="102" spans="2:7" ht="12.75">
      <c r="B102" s="34"/>
      <c r="C102" s="37"/>
      <c r="D102" s="37"/>
      <c r="F102" s="37"/>
      <c r="G102" s="20"/>
    </row>
    <row r="103" spans="2:7" ht="12.75">
      <c r="B103" s="34"/>
      <c r="C103" s="37"/>
      <c r="D103" s="37"/>
      <c r="F103" s="37"/>
      <c r="G103" s="20"/>
    </row>
    <row r="104" spans="2:7" ht="12.75">
      <c r="B104" s="34"/>
      <c r="C104" s="37"/>
      <c r="D104" s="37"/>
      <c r="F104" s="37"/>
      <c r="G104" s="20"/>
    </row>
    <row r="105" spans="2:7" ht="12.75">
      <c r="B105" s="34"/>
      <c r="C105" s="37"/>
      <c r="D105" s="37"/>
      <c r="F105" s="37"/>
      <c r="G105" s="20"/>
    </row>
    <row r="106" spans="2:7" ht="12.75">
      <c r="B106" s="34"/>
      <c r="C106" s="37"/>
      <c r="D106" s="37"/>
      <c r="F106" s="37"/>
      <c r="G106" s="20"/>
    </row>
    <row r="107" spans="2:7" ht="12.75">
      <c r="B107" s="34"/>
      <c r="C107" s="37"/>
      <c r="D107" s="37"/>
      <c r="F107" s="37"/>
      <c r="G107" s="20"/>
    </row>
    <row r="108" spans="2:7" ht="12.75">
      <c r="B108" s="34"/>
      <c r="C108" s="37"/>
      <c r="D108" s="37"/>
      <c r="F108" s="37"/>
      <c r="G108" s="20"/>
    </row>
    <row r="109" spans="2:7" ht="12.75">
      <c r="B109" s="34"/>
      <c r="C109" s="37"/>
      <c r="D109" s="37"/>
      <c r="F109" s="37"/>
      <c r="G109" s="20"/>
    </row>
    <row r="110" spans="2:7" ht="12.75">
      <c r="B110" s="34"/>
      <c r="C110" s="37"/>
      <c r="D110" s="37"/>
      <c r="F110" s="37"/>
      <c r="G110" s="20"/>
    </row>
    <row r="111" spans="2:7" ht="12.75">
      <c r="B111" s="34"/>
      <c r="C111" s="37"/>
      <c r="D111" s="37"/>
      <c r="F111" s="37"/>
      <c r="G111" s="20"/>
    </row>
    <row r="112" spans="2:7" ht="12.75">
      <c r="B112" s="34"/>
      <c r="C112" s="37"/>
      <c r="D112" s="37"/>
      <c r="F112" s="37"/>
      <c r="G112" s="20"/>
    </row>
    <row r="113" spans="2:7" ht="12.75">
      <c r="B113" s="34"/>
      <c r="C113" s="37"/>
      <c r="D113" s="37"/>
      <c r="F113" s="37"/>
      <c r="G113" s="20"/>
    </row>
    <row r="114" spans="2:7" ht="12.75">
      <c r="B114" s="34"/>
      <c r="C114" s="37"/>
      <c r="D114" s="37"/>
      <c r="F114" s="37"/>
      <c r="G114" s="20"/>
    </row>
    <row r="115" spans="2:7" ht="12.75">
      <c r="B115" s="34"/>
      <c r="C115" s="37"/>
      <c r="D115" s="37"/>
      <c r="F115" s="37"/>
      <c r="G115" s="20"/>
    </row>
    <row r="116" spans="2:7" ht="12.75">
      <c r="B116" s="34"/>
      <c r="C116" s="37"/>
      <c r="D116" s="37"/>
      <c r="F116" s="37"/>
      <c r="G116" s="20"/>
    </row>
    <row r="117" spans="2:7" ht="12.75">
      <c r="B117" s="34"/>
      <c r="C117" s="37"/>
      <c r="D117" s="37"/>
      <c r="F117" s="37"/>
      <c r="G117" s="20"/>
    </row>
    <row r="118" spans="2:7" ht="12.75">
      <c r="B118" s="34"/>
      <c r="C118" s="37"/>
      <c r="D118" s="37"/>
      <c r="F118" s="37"/>
      <c r="G118" s="20"/>
    </row>
    <row r="119" spans="2:7" ht="12.75">
      <c r="B119" s="34"/>
      <c r="C119" s="37"/>
      <c r="D119" s="37"/>
      <c r="F119" s="37"/>
      <c r="G119" s="20"/>
    </row>
    <row r="120" spans="2:7" ht="12.75">
      <c r="B120" s="34"/>
      <c r="C120" s="37"/>
      <c r="D120" s="37"/>
      <c r="F120" s="37"/>
      <c r="G120" s="20"/>
    </row>
    <row r="121" spans="2:7" ht="12.75">
      <c r="B121" s="34"/>
      <c r="C121" s="37"/>
      <c r="D121" s="37"/>
      <c r="F121" s="37"/>
      <c r="G121" s="20"/>
    </row>
    <row r="122" spans="2:7" ht="12.75">
      <c r="B122" s="34"/>
      <c r="C122" s="37"/>
      <c r="D122" s="37"/>
      <c r="F122" s="37"/>
      <c r="G122" s="20"/>
    </row>
    <row r="123" spans="2:7" ht="12.75">
      <c r="B123" s="34"/>
      <c r="C123" s="37"/>
      <c r="D123" s="37"/>
      <c r="F123" s="37"/>
      <c r="G123" s="20"/>
    </row>
    <row r="124" spans="2:7" ht="12.75">
      <c r="B124" s="34"/>
      <c r="C124" s="37"/>
      <c r="D124" s="37"/>
      <c r="F124" s="37"/>
      <c r="G124" s="20"/>
    </row>
    <row r="125" spans="2:7" ht="12.75">
      <c r="B125" s="34"/>
      <c r="C125" s="37"/>
      <c r="D125" s="37"/>
      <c r="F125" s="37"/>
      <c r="G125" s="20"/>
    </row>
    <row r="126" spans="2:7" ht="12.75">
      <c r="B126" s="34"/>
      <c r="C126" s="37"/>
      <c r="D126" s="37"/>
      <c r="F126" s="37"/>
      <c r="G126" s="20"/>
    </row>
    <row r="127" spans="2:7" ht="12.75">
      <c r="B127" s="34"/>
      <c r="C127" s="37"/>
      <c r="D127" s="37"/>
      <c r="F127" s="37"/>
      <c r="G127" s="20"/>
    </row>
    <row r="128" spans="2:7" ht="12.75">
      <c r="B128" s="34"/>
      <c r="C128" s="37"/>
      <c r="D128" s="37"/>
      <c r="F128" s="37"/>
      <c r="G128" s="20"/>
    </row>
    <row r="129" spans="2:7" ht="12.75">
      <c r="B129" s="34"/>
      <c r="C129" s="37"/>
      <c r="D129" s="37"/>
      <c r="F129" s="37"/>
      <c r="G129" s="20"/>
    </row>
    <row r="130" spans="2:7" ht="12.75">
      <c r="B130" s="34"/>
      <c r="C130" s="37"/>
      <c r="D130" s="37"/>
      <c r="F130" s="37"/>
      <c r="G130" s="20"/>
    </row>
    <row r="131" spans="2:7" ht="12.75">
      <c r="B131" s="34"/>
      <c r="C131" s="37"/>
      <c r="D131" s="37"/>
      <c r="F131" s="37"/>
      <c r="G131" s="20"/>
    </row>
    <row r="132" spans="2:7" ht="12.75">
      <c r="B132" s="34"/>
      <c r="C132" s="37"/>
      <c r="D132" s="37"/>
      <c r="F132" s="37"/>
      <c r="G132" s="20"/>
    </row>
    <row r="133" spans="2:4" ht="12.75">
      <c r="B133" s="34"/>
      <c r="C133" s="37"/>
      <c r="D133" s="37"/>
    </row>
    <row r="134" spans="2:4" ht="12.75">
      <c r="B134" s="34"/>
      <c r="C134" s="37"/>
      <c r="D134" s="37"/>
    </row>
    <row r="135" spans="2:4" ht="12.75">
      <c r="B135" s="34"/>
      <c r="C135" s="37"/>
      <c r="D135" s="37"/>
    </row>
    <row r="136" spans="2:4" ht="12.75">
      <c r="B136" s="34"/>
      <c r="C136" s="37"/>
      <c r="D136" s="37"/>
    </row>
    <row r="137" spans="2:4" ht="12.75">
      <c r="B137" s="34"/>
      <c r="C137" s="37"/>
      <c r="D137" s="37"/>
    </row>
    <row r="138" spans="2:4" ht="12.75">
      <c r="B138" s="34"/>
      <c r="C138" s="37"/>
      <c r="D138" s="37"/>
    </row>
    <row r="139" spans="2:4" ht="12.75">
      <c r="B139" s="34"/>
      <c r="C139" s="37"/>
      <c r="D139" s="37"/>
    </row>
    <row r="140" spans="2:4" ht="12.75">
      <c r="B140" s="34"/>
      <c r="C140" s="37"/>
      <c r="D140" s="37"/>
    </row>
    <row r="141" spans="2:4" ht="12.75">
      <c r="B141" s="34"/>
      <c r="C141" s="37"/>
      <c r="D141" s="37"/>
    </row>
    <row r="142" spans="2:4" ht="12.75">
      <c r="B142" s="34"/>
      <c r="C142" s="37"/>
      <c r="D142" s="37"/>
    </row>
  </sheetData>
  <sheetProtection/>
  <mergeCells count="17">
    <mergeCell ref="C43:G43"/>
    <mergeCell ref="C36:G36"/>
    <mergeCell ref="C37:G37"/>
    <mergeCell ref="C41:G41"/>
    <mergeCell ref="C42:G42"/>
    <mergeCell ref="B31:C32"/>
    <mergeCell ref="C33:G33"/>
    <mergeCell ref="C34:G34"/>
    <mergeCell ref="C35:G35"/>
    <mergeCell ref="B7:B9"/>
    <mergeCell ref="C7:C9"/>
    <mergeCell ref="D7:E7"/>
    <mergeCell ref="F7:G7"/>
    <mergeCell ref="B2:G2"/>
    <mergeCell ref="B4:G4"/>
    <mergeCell ref="B5:G5"/>
    <mergeCell ref="F6:G6"/>
  </mergeCells>
  <printOptions/>
  <pageMargins left="0.75" right="0.75" top="0.67" bottom="1" header="0.5" footer="0.5"/>
  <pageSetup horizontalDpi="600" verticalDpi="600" orientation="portrait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Q142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.8515625" style="6" customWidth="1"/>
    <col min="2" max="2" width="5.421875" style="35" customWidth="1"/>
    <col min="3" max="3" width="25.7109375" style="6" customWidth="1"/>
    <col min="4" max="4" width="19.57421875" style="6" customWidth="1"/>
    <col min="5" max="5" width="20.00390625" style="36" customWidth="1"/>
    <col min="6" max="6" width="20.8515625" style="6" customWidth="1"/>
    <col min="7" max="7" width="20.8515625" style="36" customWidth="1"/>
    <col min="8" max="10" width="12.7109375" style="6" hidden="1" customWidth="1"/>
    <col min="11" max="11" width="18.28125" style="6" hidden="1" customWidth="1"/>
    <col min="12" max="12" width="16.57421875" style="6" customWidth="1"/>
    <col min="13" max="15" width="0" style="6" hidden="1" customWidth="1"/>
    <col min="16" max="16" width="20.8515625" style="6" hidden="1" customWidth="1"/>
    <col min="17" max="16384" width="9.140625" style="6" customWidth="1"/>
  </cols>
  <sheetData>
    <row r="1" ht="3.75" customHeight="1" thickBot="1"/>
    <row r="2" spans="2:12" ht="25.5" customHeight="1">
      <c r="B2" s="114" t="s">
        <v>77</v>
      </c>
      <c r="C2" s="115"/>
      <c r="D2" s="115"/>
      <c r="E2" s="115"/>
      <c r="F2" s="115"/>
      <c r="G2" s="116"/>
      <c r="H2" s="3"/>
      <c r="I2" s="3"/>
      <c r="J2" s="3"/>
      <c r="K2" s="15"/>
      <c r="L2" s="15"/>
    </row>
    <row r="3" spans="2:12" ht="12.75" customHeight="1">
      <c r="B3" s="1"/>
      <c r="C3" s="2"/>
      <c r="D3" s="2"/>
      <c r="E3" s="16"/>
      <c r="F3" s="2"/>
      <c r="G3" s="61"/>
      <c r="H3" s="3"/>
      <c r="I3" s="3"/>
      <c r="J3" s="3"/>
      <c r="K3" s="15"/>
      <c r="L3" s="15"/>
    </row>
    <row r="4" spans="2:12" ht="12.75" customHeight="1">
      <c r="B4" s="117" t="s">
        <v>97</v>
      </c>
      <c r="C4" s="118"/>
      <c r="D4" s="118"/>
      <c r="E4" s="118"/>
      <c r="F4" s="118"/>
      <c r="G4" s="119"/>
      <c r="H4" s="4"/>
      <c r="I4" s="4"/>
      <c r="J4" s="4"/>
      <c r="K4" s="17"/>
      <c r="L4" s="17"/>
    </row>
    <row r="5" spans="2:10" ht="12.75" customHeight="1">
      <c r="B5" s="117" t="s">
        <v>51</v>
      </c>
      <c r="C5" s="118"/>
      <c r="D5" s="118"/>
      <c r="E5" s="118"/>
      <c r="F5" s="118"/>
      <c r="G5" s="119"/>
      <c r="H5" s="5"/>
      <c r="I5" s="5"/>
      <c r="J5" s="5"/>
    </row>
    <row r="6" spans="2:7" ht="12.75" customHeight="1" thickBot="1">
      <c r="B6" s="12"/>
      <c r="C6" s="66"/>
      <c r="D6" s="66"/>
      <c r="E6" s="67"/>
      <c r="F6" s="139"/>
      <c r="G6" s="140"/>
    </row>
    <row r="7" spans="2:12" ht="12.75" customHeight="1">
      <c r="B7" s="122" t="s">
        <v>17</v>
      </c>
      <c r="C7" s="123" t="s">
        <v>0</v>
      </c>
      <c r="D7" s="124" t="s">
        <v>1</v>
      </c>
      <c r="E7" s="124"/>
      <c r="F7" s="124" t="s">
        <v>18</v>
      </c>
      <c r="G7" s="125"/>
      <c r="H7" s="18"/>
      <c r="I7" s="18"/>
      <c r="J7" s="18"/>
      <c r="K7" s="18"/>
      <c r="L7" s="18"/>
    </row>
    <row r="8" spans="2:17" ht="12.75" customHeight="1">
      <c r="B8" s="122"/>
      <c r="C8" s="123"/>
      <c r="D8" s="74" t="s">
        <v>53</v>
      </c>
      <c r="E8" s="75" t="s">
        <v>54</v>
      </c>
      <c r="F8" s="74" t="s">
        <v>52</v>
      </c>
      <c r="G8" s="76" t="s">
        <v>43</v>
      </c>
      <c r="I8" s="5"/>
      <c r="J8" s="5"/>
      <c r="K8" s="5"/>
      <c r="L8" s="5"/>
      <c r="Q8" s="71">
        <f>-D13-Q16</f>
        <v>0</v>
      </c>
    </row>
    <row r="9" spans="2:12" ht="12.75" customHeight="1">
      <c r="B9" s="122"/>
      <c r="C9" s="123"/>
      <c r="D9" s="74" t="s">
        <v>4</v>
      </c>
      <c r="E9" s="75" t="s">
        <v>4</v>
      </c>
      <c r="F9" s="74" t="s">
        <v>4</v>
      </c>
      <c r="G9" s="76" t="s">
        <v>15</v>
      </c>
      <c r="I9" s="5"/>
      <c r="J9" s="5"/>
      <c r="K9" s="5"/>
      <c r="L9" s="5"/>
    </row>
    <row r="10" spans="2:7" ht="4.5" customHeight="1">
      <c r="B10" s="77"/>
      <c r="D10" s="78"/>
      <c r="F10" s="78"/>
      <c r="G10" s="79"/>
    </row>
    <row r="11" spans="2:7" ht="12.75" customHeight="1">
      <c r="B11" s="77"/>
      <c r="C11" s="80" t="s">
        <v>19</v>
      </c>
      <c r="D11" s="78"/>
      <c r="F11" s="78"/>
      <c r="G11" s="79"/>
    </row>
    <row r="12" spans="2:16" ht="12.75" customHeight="1">
      <c r="B12" s="81" t="s">
        <v>20</v>
      </c>
      <c r="C12" s="10" t="s">
        <v>6</v>
      </c>
      <c r="D12" s="38">
        <f>101450*22%</f>
        <v>22319</v>
      </c>
      <c r="E12" s="39">
        <f>F12*22%</f>
        <v>0</v>
      </c>
      <c r="F12" s="45">
        <v>0</v>
      </c>
      <c r="G12" s="63">
        <v>0</v>
      </c>
      <c r="H12" s="40">
        <f>244.04+M12</f>
        <v>87065111.29</v>
      </c>
      <c r="I12" s="40">
        <v>361</v>
      </c>
      <c r="J12" s="40">
        <f>I12-H12</f>
        <v>-87064750.29</v>
      </c>
      <c r="K12" s="40" t="s">
        <v>7</v>
      </c>
      <c r="L12" s="21"/>
      <c r="M12" s="41">
        <f>O12-279805643</f>
        <v>87064867.25</v>
      </c>
      <c r="N12" s="42">
        <f>P12-143548804.58</f>
        <v>53605990.41999999</v>
      </c>
      <c r="O12" s="43">
        <v>366870510.25</v>
      </c>
      <c r="P12" s="44">
        <v>197154795</v>
      </c>
    </row>
    <row r="13" spans="2:16" ht="12.75" customHeight="1">
      <c r="B13" s="81" t="s">
        <v>21</v>
      </c>
      <c r="C13" s="10" t="s">
        <v>22</v>
      </c>
      <c r="D13" s="38"/>
      <c r="E13" s="39">
        <f>F13*22%</f>
        <v>0</v>
      </c>
      <c r="F13" s="45">
        <v>0</v>
      </c>
      <c r="G13" s="63">
        <v>0</v>
      </c>
      <c r="H13" s="40">
        <f>60.87+M13</f>
        <v>1300080.87</v>
      </c>
      <c r="I13" s="40">
        <v>107.32</v>
      </c>
      <c r="J13" s="40">
        <f>I13-H13</f>
        <v>-1299973.55</v>
      </c>
      <c r="K13" s="40"/>
      <c r="L13" s="21"/>
      <c r="M13" s="41">
        <f>O13-350905</f>
        <v>1300020</v>
      </c>
      <c r="N13" s="42">
        <f>P13-622567.29</f>
        <v>323341.70999999996</v>
      </c>
      <c r="O13" s="43">
        <v>1650925</v>
      </c>
      <c r="P13" s="44">
        <v>945909</v>
      </c>
    </row>
    <row r="14" spans="2:16" ht="12.75" customHeight="1">
      <c r="B14" s="81"/>
      <c r="C14" s="10"/>
      <c r="D14" s="38"/>
      <c r="E14" s="39"/>
      <c r="F14" s="45"/>
      <c r="G14" s="63"/>
      <c r="H14" s="40"/>
      <c r="I14" s="40"/>
      <c r="J14" s="40"/>
      <c r="K14" s="40"/>
      <c r="L14" s="21"/>
      <c r="M14" s="41"/>
      <c r="N14" s="42"/>
      <c r="O14" s="43"/>
      <c r="P14" s="44"/>
    </row>
    <row r="15" spans="2:16" s="52" customFormat="1" ht="12.75" customHeight="1">
      <c r="B15" s="82"/>
      <c r="C15" s="83" t="s">
        <v>23</v>
      </c>
      <c r="D15" s="45">
        <f>SUM(D12:D14)</f>
        <v>22319</v>
      </c>
      <c r="E15" s="46">
        <f>SUM(E12:E13)</f>
        <v>0</v>
      </c>
      <c r="F15" s="45">
        <f>SUM(F12:F14)</f>
        <v>0</v>
      </c>
      <c r="G15" s="63">
        <f>SUM(G12:G13)</f>
        <v>0</v>
      </c>
      <c r="H15" s="47"/>
      <c r="I15" s="47"/>
      <c r="J15" s="47"/>
      <c r="K15" s="47"/>
      <c r="L15" s="22"/>
      <c r="M15" s="48">
        <f>SUM(M12:M13)</f>
        <v>88364887.25</v>
      </c>
      <c r="N15" s="49">
        <f>SUM(N12:N13)</f>
        <v>53929332.12999999</v>
      </c>
      <c r="O15" s="50">
        <f>SUM(O12:O13)</f>
        <v>368521435.25</v>
      </c>
      <c r="P15" s="51">
        <f>SUM(P12:P13)</f>
        <v>198100704</v>
      </c>
    </row>
    <row r="16" spans="2:16" ht="12.75" customHeight="1">
      <c r="B16" s="81"/>
      <c r="C16" s="84" t="s">
        <v>8</v>
      </c>
      <c r="D16" s="38"/>
      <c r="E16" s="39"/>
      <c r="F16" s="45"/>
      <c r="G16" s="63"/>
      <c r="H16" s="40"/>
      <c r="I16" s="40"/>
      <c r="J16" s="40"/>
      <c r="K16" s="40"/>
      <c r="L16" s="21"/>
      <c r="M16" s="41"/>
      <c r="N16" s="42"/>
      <c r="O16" s="19"/>
      <c r="P16" s="37"/>
    </row>
    <row r="17" spans="2:16" ht="24" customHeight="1">
      <c r="B17" s="81"/>
      <c r="C17" s="10" t="s">
        <v>82</v>
      </c>
      <c r="D17" s="38">
        <f>(94775-5500)*22%</f>
        <v>19640.5</v>
      </c>
      <c r="E17" s="39">
        <f>(F17-5500)*24%</f>
        <v>0</v>
      </c>
      <c r="F17" s="45">
        <v>5500</v>
      </c>
      <c r="G17" s="63">
        <v>7238</v>
      </c>
      <c r="H17" s="40"/>
      <c r="I17" s="40"/>
      <c r="J17" s="40"/>
      <c r="K17" s="40"/>
      <c r="L17" s="21"/>
      <c r="M17" s="41"/>
      <c r="N17" s="42"/>
      <c r="O17" s="19"/>
      <c r="P17" s="37"/>
    </row>
    <row r="18" spans="2:16" ht="12.75" customHeight="1">
      <c r="B18" s="81"/>
      <c r="C18" s="10" t="s">
        <v>78</v>
      </c>
      <c r="D18" s="38">
        <v>0</v>
      </c>
      <c r="E18" s="39">
        <v>0</v>
      </c>
      <c r="F18" s="45">
        <v>9120</v>
      </c>
      <c r="G18" s="63">
        <v>9120</v>
      </c>
      <c r="H18" s="40"/>
      <c r="I18" s="40"/>
      <c r="J18" s="40"/>
      <c r="K18" s="40"/>
      <c r="L18" s="21"/>
      <c r="M18" s="41"/>
      <c r="N18" s="42"/>
      <c r="O18" s="43"/>
      <c r="P18" s="44"/>
    </row>
    <row r="19" spans="2:16" ht="12.75" customHeight="1">
      <c r="B19" s="81"/>
      <c r="C19" s="10"/>
      <c r="D19" s="38"/>
      <c r="E19" s="39"/>
      <c r="F19" s="45"/>
      <c r="G19" s="63"/>
      <c r="H19" s="40"/>
      <c r="I19" s="40"/>
      <c r="J19" s="40"/>
      <c r="K19" s="40"/>
      <c r="L19" s="21"/>
      <c r="M19" s="41"/>
      <c r="N19" s="42"/>
      <c r="O19" s="43"/>
      <c r="P19" s="44"/>
    </row>
    <row r="20" spans="2:16" s="52" customFormat="1" ht="12.75" customHeight="1">
      <c r="B20" s="82"/>
      <c r="C20" s="83" t="s">
        <v>24</v>
      </c>
      <c r="D20" s="38">
        <f>SUM(D17+D18)</f>
        <v>19640.5</v>
      </c>
      <c r="E20" s="39">
        <f>SUM(E17+E18)</f>
        <v>0</v>
      </c>
      <c r="F20" s="45">
        <f>SUM(F17+F18)</f>
        <v>14620</v>
      </c>
      <c r="G20" s="63">
        <f>SUM(G17+G18)</f>
        <v>16358</v>
      </c>
      <c r="H20" s="47"/>
      <c r="I20" s="47"/>
      <c r="J20" s="47"/>
      <c r="K20" s="47"/>
      <c r="L20" s="22"/>
      <c r="M20" s="48" t="e">
        <f>SUM(#REF!)</f>
        <v>#REF!</v>
      </c>
      <c r="N20" s="49" t="e">
        <f>SUM(#REF!)</f>
        <v>#REF!</v>
      </c>
      <c r="O20" s="50" t="e">
        <f>SUM(#REF!)</f>
        <v>#REF!</v>
      </c>
      <c r="P20" s="53" t="e">
        <f>SUM(#REF!)</f>
        <v>#REF!</v>
      </c>
    </row>
    <row r="21" spans="2:16" s="52" customFormat="1" ht="12.75" customHeight="1">
      <c r="B21" s="82"/>
      <c r="C21" s="83"/>
      <c r="D21" s="38"/>
      <c r="E21" s="39"/>
      <c r="F21" s="45"/>
      <c r="G21" s="63"/>
      <c r="H21" s="47"/>
      <c r="I21" s="47"/>
      <c r="J21" s="47"/>
      <c r="K21" s="47"/>
      <c r="L21" s="22"/>
      <c r="M21" s="48"/>
      <c r="N21" s="49"/>
      <c r="O21" s="50"/>
      <c r="P21" s="53"/>
    </row>
    <row r="22" spans="2:16" s="52" customFormat="1" ht="24.75" customHeight="1">
      <c r="B22" s="82">
        <v>9</v>
      </c>
      <c r="C22" s="73" t="s">
        <v>11</v>
      </c>
      <c r="D22" s="38">
        <f>D15-D20</f>
        <v>2678.5</v>
      </c>
      <c r="E22" s="39">
        <f>E15-E20</f>
        <v>0</v>
      </c>
      <c r="F22" s="45">
        <f>F15-F20</f>
        <v>-14620</v>
      </c>
      <c r="G22" s="63">
        <f>G15-G20</f>
        <v>-16358</v>
      </c>
      <c r="H22" s="54" t="e">
        <f>#REF!-#REF!-#REF!</f>
        <v>#REF!</v>
      </c>
      <c r="I22" s="54"/>
      <c r="J22" s="54"/>
      <c r="K22" s="54"/>
      <c r="L22" s="23"/>
      <c r="M22" s="48" t="e">
        <f>M15-M20</f>
        <v>#REF!</v>
      </c>
      <c r="N22" s="49" t="e">
        <f>N15-N20</f>
        <v>#REF!</v>
      </c>
      <c r="O22" s="50" t="e">
        <f>SUM(O15)-SUM(O20)</f>
        <v>#REF!</v>
      </c>
      <c r="P22" s="53" t="e">
        <f>SUM(P15)-SUM(P20)</f>
        <v>#REF!</v>
      </c>
    </row>
    <row r="23" spans="2:16" ht="12.75" customHeight="1">
      <c r="B23" s="81">
        <v>10</v>
      </c>
      <c r="C23" s="10" t="s">
        <v>29</v>
      </c>
      <c r="D23" s="38">
        <f>D22</f>
        <v>2678.5</v>
      </c>
      <c r="E23" s="39">
        <f>E22</f>
        <v>0</v>
      </c>
      <c r="F23" s="45">
        <f>F22</f>
        <v>-14620</v>
      </c>
      <c r="G23" s="63">
        <f>G22</f>
        <v>-16358</v>
      </c>
      <c r="H23" s="40">
        <v>87.84</v>
      </c>
      <c r="I23" s="40"/>
      <c r="J23" s="40"/>
      <c r="K23" s="40"/>
      <c r="L23" s="21"/>
      <c r="M23" s="41" t="e">
        <f>M22</f>
        <v>#REF!</v>
      </c>
      <c r="N23" s="42" t="e">
        <f>N22</f>
        <v>#REF!</v>
      </c>
      <c r="O23" s="43" t="e">
        <f>SUM(O22)</f>
        <v>#REF!</v>
      </c>
      <c r="P23" s="55" t="e">
        <f>SUM(P22)</f>
        <v>#REF!</v>
      </c>
    </row>
    <row r="24" spans="2:16" ht="12.75" customHeight="1">
      <c r="B24" s="81">
        <v>11</v>
      </c>
      <c r="C24" s="10" t="s">
        <v>25</v>
      </c>
      <c r="D24" s="38">
        <v>0</v>
      </c>
      <c r="E24" s="39">
        <v>0</v>
      </c>
      <c r="F24" s="45">
        <v>0</v>
      </c>
      <c r="G24" s="63">
        <v>0</v>
      </c>
      <c r="H24" s="56">
        <v>138.42</v>
      </c>
      <c r="I24" s="56"/>
      <c r="J24" s="56"/>
      <c r="K24" s="56"/>
      <c r="L24" s="24"/>
      <c r="M24" s="41">
        <v>0</v>
      </c>
      <c r="N24" s="42"/>
      <c r="O24" s="43">
        <v>0</v>
      </c>
      <c r="P24" s="44">
        <v>0</v>
      </c>
    </row>
    <row r="25" spans="2:16" s="52" customFormat="1" ht="12.75" customHeight="1">
      <c r="B25" s="82">
        <v>15</v>
      </c>
      <c r="C25" s="9" t="s">
        <v>30</v>
      </c>
      <c r="D25" s="38">
        <f>D23</f>
        <v>2678.5</v>
      </c>
      <c r="E25" s="39">
        <f>E23</f>
        <v>0</v>
      </c>
      <c r="F25" s="45">
        <f>F23</f>
        <v>-14620</v>
      </c>
      <c r="G25" s="63">
        <f>G23</f>
        <v>-16358</v>
      </c>
      <c r="H25" s="57"/>
      <c r="I25" s="57"/>
      <c r="J25" s="57"/>
      <c r="K25" s="57"/>
      <c r="L25" s="25"/>
      <c r="M25" s="48" t="e">
        <f>M23</f>
        <v>#REF!</v>
      </c>
      <c r="N25" s="49" t="e">
        <f>N23-#REF!-#REF!</f>
        <v>#REF!</v>
      </c>
      <c r="O25" s="50">
        <v>13777688.27</v>
      </c>
      <c r="P25" s="51">
        <v>-2507320</v>
      </c>
    </row>
    <row r="26" spans="2:16" ht="24.75" customHeight="1">
      <c r="B26" s="77">
        <v>16</v>
      </c>
      <c r="C26" s="10" t="s">
        <v>26</v>
      </c>
      <c r="D26" s="38"/>
      <c r="E26" s="39"/>
      <c r="F26" s="45"/>
      <c r="G26" s="63">
        <v>0</v>
      </c>
      <c r="H26" s="13">
        <v>0.57</v>
      </c>
      <c r="I26" s="13"/>
      <c r="J26" s="13"/>
      <c r="K26" s="13"/>
      <c r="L26" s="26"/>
      <c r="M26" s="41">
        <v>0</v>
      </c>
      <c r="N26" s="42">
        <v>0</v>
      </c>
      <c r="O26" s="43">
        <v>0</v>
      </c>
      <c r="P26" s="44">
        <v>0</v>
      </c>
    </row>
    <row r="27" spans="2:16" s="52" customFormat="1" ht="24.75" customHeight="1">
      <c r="B27" s="72">
        <v>17</v>
      </c>
      <c r="C27" s="9" t="s">
        <v>81</v>
      </c>
      <c r="D27" s="38"/>
      <c r="E27" s="39"/>
      <c r="F27" s="86">
        <v>27957754</v>
      </c>
      <c r="G27" s="63">
        <v>27943134</v>
      </c>
      <c r="H27" s="7"/>
      <c r="I27" s="7"/>
      <c r="J27" s="7"/>
      <c r="K27" s="7"/>
      <c r="L27" s="27"/>
      <c r="M27" s="48" t="e">
        <f>M25</f>
        <v>#REF!</v>
      </c>
      <c r="N27" s="49" t="e">
        <f>N25</f>
        <v>#REF!</v>
      </c>
      <c r="O27" s="50">
        <v>13777688.27</v>
      </c>
      <c r="P27" s="51">
        <v>-2507320</v>
      </c>
    </row>
    <row r="28" spans="2:16" s="52" customFormat="1" ht="24.75" customHeight="1">
      <c r="B28" s="72">
        <v>18</v>
      </c>
      <c r="C28" s="9" t="s">
        <v>12</v>
      </c>
      <c r="D28" s="38">
        <v>109650000</v>
      </c>
      <c r="E28" s="39">
        <v>109650000</v>
      </c>
      <c r="F28" s="45">
        <v>109650000</v>
      </c>
      <c r="G28" s="63">
        <v>109650000</v>
      </c>
      <c r="H28" s="7"/>
      <c r="I28" s="7"/>
      <c r="J28" s="7"/>
      <c r="K28" s="7"/>
      <c r="L28" s="27"/>
      <c r="M28" s="50">
        <v>50950000</v>
      </c>
      <c r="N28" s="53">
        <v>50950000</v>
      </c>
      <c r="O28" s="50">
        <v>50950000</v>
      </c>
      <c r="P28" s="51">
        <f>SUM(O28)</f>
        <v>50950000</v>
      </c>
    </row>
    <row r="29" spans="2:12" ht="24.75" customHeight="1">
      <c r="B29" s="81">
        <v>19</v>
      </c>
      <c r="C29" s="87" t="s">
        <v>14</v>
      </c>
      <c r="D29" s="88" t="s">
        <v>31</v>
      </c>
      <c r="E29" s="89">
        <v>0</v>
      </c>
      <c r="F29" s="88">
        <f>(F25/F28)*10</f>
        <v>-0.0013333333333333335</v>
      </c>
      <c r="G29" s="90">
        <f>(G25/G28)*10</f>
        <v>-0.0014918376652986777</v>
      </c>
      <c r="H29" s="13"/>
      <c r="I29" s="13"/>
      <c r="J29" s="13"/>
      <c r="K29" s="13"/>
      <c r="L29" s="26"/>
    </row>
    <row r="30" spans="2:12" ht="24.75" customHeight="1" hidden="1">
      <c r="B30" s="81">
        <v>20</v>
      </c>
      <c r="C30" s="87" t="s">
        <v>27</v>
      </c>
      <c r="D30" s="68">
        <v>0</v>
      </c>
      <c r="E30" s="69">
        <v>0</v>
      </c>
      <c r="F30" s="68">
        <v>0</v>
      </c>
      <c r="G30" s="70">
        <v>0</v>
      </c>
      <c r="H30" s="13"/>
      <c r="I30" s="13"/>
      <c r="J30" s="13"/>
      <c r="K30" s="13"/>
      <c r="L30" s="26"/>
    </row>
    <row r="31" spans="2:12" ht="12.75" customHeight="1">
      <c r="B31" s="132" t="s">
        <v>9</v>
      </c>
      <c r="C31" s="123"/>
      <c r="D31" s="10"/>
      <c r="E31" s="91"/>
      <c r="F31" s="10"/>
      <c r="G31" s="92"/>
      <c r="H31" s="10"/>
      <c r="I31" s="10"/>
      <c r="J31" s="10"/>
      <c r="K31" s="60"/>
      <c r="L31" s="28"/>
    </row>
    <row r="32" spans="2:12" ht="12.75" customHeight="1">
      <c r="B32" s="132"/>
      <c r="C32" s="123"/>
      <c r="D32" s="9"/>
      <c r="E32" s="93"/>
      <c r="F32" s="9"/>
      <c r="G32" s="94"/>
      <c r="H32" s="9"/>
      <c r="I32" s="9"/>
      <c r="J32" s="9"/>
      <c r="K32" s="9"/>
      <c r="L32" s="29"/>
    </row>
    <row r="33" spans="2:12" ht="24.75" customHeight="1">
      <c r="B33" s="81" t="s">
        <v>5</v>
      </c>
      <c r="C33" s="133" t="s">
        <v>95</v>
      </c>
      <c r="D33" s="133"/>
      <c r="E33" s="133"/>
      <c r="F33" s="133"/>
      <c r="G33" s="134"/>
      <c r="H33" s="10"/>
      <c r="I33" s="10"/>
      <c r="J33" s="10"/>
      <c r="K33" s="10"/>
      <c r="L33" s="30"/>
    </row>
    <row r="34" spans="2:12" ht="24.75" customHeight="1">
      <c r="B34" s="81">
        <v>2</v>
      </c>
      <c r="C34" s="133" t="s">
        <v>10</v>
      </c>
      <c r="D34" s="133"/>
      <c r="E34" s="133"/>
      <c r="F34" s="133"/>
      <c r="G34" s="134"/>
      <c r="H34" s="10"/>
      <c r="I34" s="10"/>
      <c r="J34" s="10"/>
      <c r="K34" s="10"/>
      <c r="L34" s="30"/>
    </row>
    <row r="35" spans="2:12" ht="24.75" customHeight="1">
      <c r="B35" s="81">
        <v>3</v>
      </c>
      <c r="C35" s="133" t="s">
        <v>86</v>
      </c>
      <c r="D35" s="133"/>
      <c r="E35" s="133"/>
      <c r="F35" s="133"/>
      <c r="G35" s="134"/>
      <c r="H35" s="10"/>
      <c r="I35" s="10"/>
      <c r="J35" s="10"/>
      <c r="K35" s="10"/>
      <c r="L35" s="30"/>
    </row>
    <row r="36" spans="2:12" ht="12.75" customHeight="1">
      <c r="B36" s="77"/>
      <c r="C36" s="135"/>
      <c r="D36" s="135"/>
      <c r="E36" s="135"/>
      <c r="F36" s="135"/>
      <c r="G36" s="136"/>
      <c r="H36" s="10"/>
      <c r="I36" s="10"/>
      <c r="J36" s="10"/>
      <c r="K36" s="10"/>
      <c r="L36" s="30"/>
    </row>
    <row r="37" spans="2:12" ht="12.75" customHeight="1">
      <c r="B37" s="77"/>
      <c r="C37" s="137" t="s">
        <v>90</v>
      </c>
      <c r="D37" s="137"/>
      <c r="E37" s="137"/>
      <c r="F37" s="137"/>
      <c r="G37" s="138"/>
      <c r="H37" s="10"/>
      <c r="I37" s="10"/>
      <c r="J37" s="10"/>
      <c r="K37" s="10"/>
      <c r="L37" s="30"/>
    </row>
    <row r="38" spans="2:12" ht="12.75" customHeight="1">
      <c r="B38" s="77"/>
      <c r="C38" s="95"/>
      <c r="D38" s="95"/>
      <c r="E38" s="95"/>
      <c r="F38" s="95"/>
      <c r="G38" s="108"/>
      <c r="H38" s="10"/>
      <c r="I38" s="10"/>
      <c r="J38" s="10"/>
      <c r="K38" s="10"/>
      <c r="L38" s="30"/>
    </row>
    <row r="39" spans="2:12" ht="12.75" customHeight="1">
      <c r="B39" s="77"/>
      <c r="C39" s="95"/>
      <c r="D39" s="95"/>
      <c r="E39" s="95"/>
      <c r="F39" s="95"/>
      <c r="G39" s="108"/>
      <c r="H39" s="10"/>
      <c r="I39" s="10"/>
      <c r="J39" s="10"/>
      <c r="K39" s="10"/>
      <c r="L39" s="30"/>
    </row>
    <row r="40" spans="2:12" ht="12.75" customHeight="1">
      <c r="B40" s="77"/>
      <c r="C40" s="95"/>
      <c r="D40" s="95"/>
      <c r="E40" s="96"/>
      <c r="F40" s="95"/>
      <c r="G40" s="97"/>
      <c r="H40" s="11"/>
      <c r="I40" s="11"/>
      <c r="J40" s="11"/>
      <c r="K40" s="11"/>
      <c r="L40" s="11"/>
    </row>
    <row r="41" spans="2:12" ht="12.75" customHeight="1">
      <c r="B41" s="77"/>
      <c r="C41" s="126" t="s">
        <v>28</v>
      </c>
      <c r="D41" s="126"/>
      <c r="E41" s="126"/>
      <c r="F41" s="126"/>
      <c r="G41" s="127"/>
      <c r="H41" s="11"/>
      <c r="I41" s="11"/>
      <c r="J41" s="11"/>
      <c r="K41" s="11"/>
      <c r="L41" s="11"/>
    </row>
    <row r="42" spans="2:12" ht="12.75" customHeight="1">
      <c r="B42" s="77"/>
      <c r="C42" s="128" t="s">
        <v>79</v>
      </c>
      <c r="D42" s="128"/>
      <c r="E42" s="128"/>
      <c r="F42" s="128"/>
      <c r="G42" s="129"/>
      <c r="H42" s="11"/>
      <c r="I42" s="11"/>
      <c r="J42" s="11"/>
      <c r="K42" s="11"/>
      <c r="L42" s="11"/>
    </row>
    <row r="43" spans="2:12" ht="12.75" customHeight="1">
      <c r="B43" s="77"/>
      <c r="C43" s="130" t="s">
        <v>88</v>
      </c>
      <c r="D43" s="130"/>
      <c r="E43" s="130"/>
      <c r="F43" s="130"/>
      <c r="G43" s="131"/>
      <c r="H43" s="11"/>
      <c r="I43" s="11"/>
      <c r="J43" s="11"/>
      <c r="K43" s="11"/>
      <c r="L43" s="11"/>
    </row>
    <row r="44" spans="2:12" ht="12.75" customHeight="1">
      <c r="B44" s="77"/>
      <c r="C44" s="9"/>
      <c r="D44" s="9"/>
      <c r="E44" s="9"/>
      <c r="F44" s="9"/>
      <c r="G44" s="104"/>
      <c r="H44" s="11"/>
      <c r="I44" s="11"/>
      <c r="J44" s="11"/>
      <c r="K44" s="11"/>
      <c r="L44" s="11"/>
    </row>
    <row r="45" spans="2:10" ht="12.75" customHeight="1">
      <c r="B45" s="77"/>
      <c r="C45" s="10"/>
      <c r="D45" s="10"/>
      <c r="E45" s="91"/>
      <c r="F45" s="10"/>
      <c r="G45" s="92"/>
      <c r="H45" s="11"/>
      <c r="I45" s="11"/>
      <c r="J45" s="11"/>
    </row>
    <row r="46" spans="2:12" ht="15">
      <c r="B46" s="100"/>
      <c r="C46" s="103" t="s">
        <v>98</v>
      </c>
      <c r="D46" s="37"/>
      <c r="E46" s="20"/>
      <c r="F46" s="37"/>
      <c r="G46" s="101"/>
      <c r="H46" s="31"/>
      <c r="I46" s="31"/>
      <c r="J46" s="31"/>
      <c r="K46" s="31"/>
      <c r="L46" s="31"/>
    </row>
    <row r="47" spans="2:12" ht="15">
      <c r="B47" s="100"/>
      <c r="C47" s="106" t="s">
        <v>99</v>
      </c>
      <c r="D47" s="37"/>
      <c r="E47" s="20"/>
      <c r="F47" s="37"/>
      <c r="G47" s="101"/>
      <c r="H47" s="29"/>
      <c r="I47" s="29"/>
      <c r="J47" s="29"/>
      <c r="K47" s="29"/>
      <c r="L47" s="29"/>
    </row>
    <row r="48" spans="2:12" ht="12.75">
      <c r="B48" s="100"/>
      <c r="C48" s="106" t="s">
        <v>100</v>
      </c>
      <c r="D48" s="37"/>
      <c r="E48" s="20"/>
      <c r="F48" s="37"/>
      <c r="G48" s="101"/>
      <c r="H48" s="10"/>
      <c r="I48" s="10"/>
      <c r="J48" s="10"/>
      <c r="K48" s="10"/>
      <c r="L48" s="10"/>
    </row>
    <row r="49" spans="2:7" ht="13.5" thickBot="1">
      <c r="B49" s="12"/>
      <c r="C49" s="107" t="s">
        <v>101</v>
      </c>
      <c r="D49" s="66"/>
      <c r="E49" s="67"/>
      <c r="F49" s="66"/>
      <c r="G49" s="102"/>
    </row>
    <row r="50" spans="2:7" ht="12.75">
      <c r="B50" s="34"/>
      <c r="C50" s="37"/>
      <c r="D50" s="37"/>
      <c r="E50" s="20"/>
      <c r="F50" s="37"/>
      <c r="G50" s="20"/>
    </row>
    <row r="51" spans="2:7" ht="12.75">
      <c r="B51" s="34"/>
      <c r="C51" s="37"/>
      <c r="D51" s="37"/>
      <c r="E51" s="20"/>
      <c r="F51" s="37"/>
      <c r="G51" s="20"/>
    </row>
    <row r="52" spans="2:7" ht="12.75">
      <c r="B52" s="34"/>
      <c r="C52" s="37"/>
      <c r="D52" s="37"/>
      <c r="E52" s="20"/>
      <c r="F52" s="37"/>
      <c r="G52" s="20"/>
    </row>
    <row r="53" spans="2:7" ht="12.75">
      <c r="B53" s="34"/>
      <c r="C53" s="37"/>
      <c r="D53" s="37"/>
      <c r="E53" s="20"/>
      <c r="F53" s="37"/>
      <c r="G53" s="20"/>
    </row>
    <row r="54" spans="2:7" ht="12.75">
      <c r="B54" s="34"/>
      <c r="C54" s="37"/>
      <c r="D54" s="37"/>
      <c r="E54" s="20"/>
      <c r="F54" s="37"/>
      <c r="G54" s="20"/>
    </row>
    <row r="55" spans="2:7" ht="12.75">
      <c r="B55" s="34"/>
      <c r="C55" s="37"/>
      <c r="D55" s="37"/>
      <c r="E55" s="20"/>
      <c r="F55" s="37"/>
      <c r="G55" s="20"/>
    </row>
    <row r="56" spans="2:7" ht="12.75">
      <c r="B56" s="34"/>
      <c r="C56" s="37"/>
      <c r="D56" s="37"/>
      <c r="E56" s="20"/>
      <c r="F56" s="37"/>
      <c r="G56" s="20"/>
    </row>
    <row r="57" spans="2:7" ht="12.75">
      <c r="B57" s="34"/>
      <c r="C57" s="37"/>
      <c r="D57" s="37"/>
      <c r="E57" s="20"/>
      <c r="F57" s="37"/>
      <c r="G57" s="20"/>
    </row>
    <row r="58" spans="2:7" ht="12.75">
      <c r="B58" s="34"/>
      <c r="C58" s="37"/>
      <c r="D58" s="37"/>
      <c r="E58" s="20"/>
      <c r="F58" s="37"/>
      <c r="G58" s="20"/>
    </row>
    <row r="59" spans="2:7" ht="12.75">
      <c r="B59" s="34"/>
      <c r="C59" s="37"/>
      <c r="D59" s="37"/>
      <c r="E59" s="20"/>
      <c r="F59" s="37"/>
      <c r="G59" s="20"/>
    </row>
    <row r="60" spans="2:7" ht="12.75">
      <c r="B60" s="34"/>
      <c r="C60" s="37"/>
      <c r="D60" s="37"/>
      <c r="E60" s="20"/>
      <c r="F60" s="37"/>
      <c r="G60" s="20"/>
    </row>
    <row r="61" spans="2:7" ht="12.75">
      <c r="B61" s="34"/>
      <c r="C61" s="37"/>
      <c r="D61" s="37"/>
      <c r="F61" s="37"/>
      <c r="G61" s="20"/>
    </row>
    <row r="62" spans="2:7" ht="12.75">
      <c r="B62" s="34"/>
      <c r="C62" s="37"/>
      <c r="D62" s="37"/>
      <c r="F62" s="37"/>
      <c r="G62" s="20"/>
    </row>
    <row r="63" spans="2:7" ht="12.75">
      <c r="B63" s="34"/>
      <c r="C63" s="37"/>
      <c r="D63" s="37"/>
      <c r="F63" s="37"/>
      <c r="G63" s="20"/>
    </row>
    <row r="64" spans="2:7" ht="12.75">
      <c r="B64" s="34"/>
      <c r="C64" s="37"/>
      <c r="D64" s="37"/>
      <c r="F64" s="37"/>
      <c r="G64" s="20"/>
    </row>
    <row r="65" spans="2:7" ht="12.75">
      <c r="B65" s="34"/>
      <c r="C65" s="37"/>
      <c r="D65" s="37"/>
      <c r="F65" s="37"/>
      <c r="G65" s="20"/>
    </row>
    <row r="66" spans="2:7" ht="12.75">
      <c r="B66" s="34"/>
      <c r="C66" s="37"/>
      <c r="D66" s="37"/>
      <c r="F66" s="37"/>
      <c r="G66" s="20"/>
    </row>
    <row r="67" spans="2:7" ht="12.75">
      <c r="B67" s="34"/>
      <c r="C67" s="37"/>
      <c r="D67" s="37"/>
      <c r="F67" s="37"/>
      <c r="G67" s="20"/>
    </row>
    <row r="68" spans="2:7" ht="12.75">
      <c r="B68" s="34"/>
      <c r="C68" s="37"/>
      <c r="D68" s="37"/>
      <c r="F68" s="37"/>
      <c r="G68" s="20"/>
    </row>
    <row r="69" spans="2:7" ht="12.75">
      <c r="B69" s="34"/>
      <c r="C69" s="37"/>
      <c r="D69" s="37"/>
      <c r="F69" s="37"/>
      <c r="G69" s="20"/>
    </row>
    <row r="70" spans="2:7" ht="12.75">
      <c r="B70" s="34"/>
      <c r="C70" s="37"/>
      <c r="D70" s="37"/>
      <c r="F70" s="37"/>
      <c r="G70" s="20"/>
    </row>
    <row r="71" spans="2:7" ht="12.75">
      <c r="B71" s="34"/>
      <c r="C71" s="37"/>
      <c r="D71" s="37"/>
      <c r="F71" s="37"/>
      <c r="G71" s="20"/>
    </row>
    <row r="72" spans="2:7" ht="12.75">
      <c r="B72" s="34"/>
      <c r="C72" s="37"/>
      <c r="D72" s="37"/>
      <c r="F72" s="37"/>
      <c r="G72" s="20"/>
    </row>
    <row r="73" spans="2:7" ht="12.75">
      <c r="B73" s="34"/>
      <c r="C73" s="37"/>
      <c r="D73" s="37"/>
      <c r="F73" s="37"/>
      <c r="G73" s="20"/>
    </row>
    <row r="74" spans="2:7" ht="12.75">
      <c r="B74" s="34"/>
      <c r="C74" s="37"/>
      <c r="D74" s="37"/>
      <c r="F74" s="37"/>
      <c r="G74" s="20"/>
    </row>
    <row r="75" spans="2:7" ht="12.75">
      <c r="B75" s="34"/>
      <c r="C75" s="37"/>
      <c r="D75" s="37"/>
      <c r="F75" s="37"/>
      <c r="G75" s="20"/>
    </row>
    <row r="76" spans="2:7" ht="12.75">
      <c r="B76" s="34"/>
      <c r="C76" s="37"/>
      <c r="D76" s="37"/>
      <c r="F76" s="37"/>
      <c r="G76" s="20"/>
    </row>
    <row r="77" spans="2:7" ht="12.75">
      <c r="B77" s="34"/>
      <c r="C77" s="37"/>
      <c r="D77" s="37"/>
      <c r="F77" s="37"/>
      <c r="G77" s="20"/>
    </row>
    <row r="78" spans="2:7" ht="12.75">
      <c r="B78" s="34"/>
      <c r="C78" s="37"/>
      <c r="D78" s="37"/>
      <c r="F78" s="37"/>
      <c r="G78" s="20"/>
    </row>
    <row r="79" spans="2:7" ht="12.75">
      <c r="B79" s="34"/>
      <c r="C79" s="37"/>
      <c r="D79" s="37"/>
      <c r="F79" s="37"/>
      <c r="G79" s="20"/>
    </row>
    <row r="80" spans="2:7" ht="12.75">
      <c r="B80" s="34"/>
      <c r="C80" s="37"/>
      <c r="D80" s="37"/>
      <c r="F80" s="37"/>
      <c r="G80" s="20"/>
    </row>
    <row r="81" spans="2:7" ht="12.75">
      <c r="B81" s="34"/>
      <c r="C81" s="37"/>
      <c r="D81" s="37"/>
      <c r="F81" s="37"/>
      <c r="G81" s="20"/>
    </row>
    <row r="82" spans="2:7" ht="12.75">
      <c r="B82" s="34"/>
      <c r="C82" s="37"/>
      <c r="D82" s="37"/>
      <c r="F82" s="37"/>
      <c r="G82" s="20"/>
    </row>
    <row r="83" spans="2:7" ht="12.75">
      <c r="B83" s="34"/>
      <c r="C83" s="37"/>
      <c r="D83" s="37"/>
      <c r="F83" s="37"/>
      <c r="G83" s="20"/>
    </row>
    <row r="84" spans="2:7" ht="12.75">
      <c r="B84" s="34"/>
      <c r="C84" s="37"/>
      <c r="D84" s="37"/>
      <c r="F84" s="37"/>
      <c r="G84" s="20"/>
    </row>
    <row r="85" spans="2:7" ht="12.75">
      <c r="B85" s="34"/>
      <c r="C85" s="37"/>
      <c r="D85" s="37"/>
      <c r="F85" s="37"/>
      <c r="G85" s="20"/>
    </row>
    <row r="86" spans="2:7" ht="12.75">
      <c r="B86" s="34"/>
      <c r="C86" s="37"/>
      <c r="D86" s="37"/>
      <c r="F86" s="37"/>
      <c r="G86" s="20"/>
    </row>
    <row r="87" spans="2:7" ht="12.75">
      <c r="B87" s="34"/>
      <c r="C87" s="37"/>
      <c r="D87" s="37"/>
      <c r="F87" s="37"/>
      <c r="G87" s="20"/>
    </row>
    <row r="88" spans="2:7" ht="12.75">
      <c r="B88" s="34"/>
      <c r="C88" s="37"/>
      <c r="D88" s="37"/>
      <c r="F88" s="37"/>
      <c r="G88" s="20"/>
    </row>
    <row r="89" spans="2:7" ht="12.75">
      <c r="B89" s="34"/>
      <c r="C89" s="37"/>
      <c r="D89" s="37"/>
      <c r="F89" s="37"/>
      <c r="G89" s="20"/>
    </row>
    <row r="90" spans="2:7" ht="12.75">
      <c r="B90" s="34"/>
      <c r="C90" s="37"/>
      <c r="D90" s="37"/>
      <c r="F90" s="37"/>
      <c r="G90" s="20"/>
    </row>
    <row r="91" spans="2:7" ht="12.75">
      <c r="B91" s="34"/>
      <c r="C91" s="37"/>
      <c r="D91" s="37"/>
      <c r="F91" s="37"/>
      <c r="G91" s="20"/>
    </row>
    <row r="92" spans="2:7" ht="12.75">
      <c r="B92" s="34"/>
      <c r="C92" s="37"/>
      <c r="D92" s="37"/>
      <c r="F92" s="37"/>
      <c r="G92" s="20"/>
    </row>
    <row r="93" spans="2:7" ht="12.75">
      <c r="B93" s="34"/>
      <c r="C93" s="37"/>
      <c r="D93" s="37"/>
      <c r="F93" s="37"/>
      <c r="G93" s="20"/>
    </row>
    <row r="94" spans="2:7" ht="12.75">
      <c r="B94" s="34"/>
      <c r="C94" s="37"/>
      <c r="D94" s="37"/>
      <c r="F94" s="37"/>
      <c r="G94" s="20"/>
    </row>
    <row r="95" spans="2:7" ht="12.75">
      <c r="B95" s="34"/>
      <c r="C95" s="37"/>
      <c r="D95" s="37"/>
      <c r="F95" s="37"/>
      <c r="G95" s="20"/>
    </row>
    <row r="96" spans="2:7" ht="12.75">
      <c r="B96" s="34"/>
      <c r="C96" s="37"/>
      <c r="D96" s="37"/>
      <c r="F96" s="37"/>
      <c r="G96" s="20"/>
    </row>
    <row r="97" spans="2:7" ht="12.75">
      <c r="B97" s="34"/>
      <c r="C97" s="37"/>
      <c r="D97" s="37"/>
      <c r="F97" s="37"/>
      <c r="G97" s="20"/>
    </row>
    <row r="98" spans="2:7" ht="12.75">
      <c r="B98" s="34"/>
      <c r="C98" s="37"/>
      <c r="D98" s="37"/>
      <c r="F98" s="37"/>
      <c r="G98" s="20"/>
    </row>
    <row r="99" spans="2:7" ht="12.75">
      <c r="B99" s="34"/>
      <c r="C99" s="37"/>
      <c r="D99" s="37"/>
      <c r="F99" s="37"/>
      <c r="G99" s="20"/>
    </row>
    <row r="100" spans="2:7" ht="12.75">
      <c r="B100" s="34"/>
      <c r="C100" s="37"/>
      <c r="D100" s="37"/>
      <c r="F100" s="37"/>
      <c r="G100" s="20"/>
    </row>
    <row r="101" spans="2:7" ht="12.75">
      <c r="B101" s="34"/>
      <c r="C101" s="37"/>
      <c r="D101" s="37"/>
      <c r="F101" s="37"/>
      <c r="G101" s="20"/>
    </row>
    <row r="102" spans="2:7" ht="12.75">
      <c r="B102" s="34"/>
      <c r="C102" s="37"/>
      <c r="D102" s="37"/>
      <c r="F102" s="37"/>
      <c r="G102" s="20"/>
    </row>
    <row r="103" spans="2:7" ht="12.75">
      <c r="B103" s="34"/>
      <c r="C103" s="37"/>
      <c r="D103" s="37"/>
      <c r="F103" s="37"/>
      <c r="G103" s="20"/>
    </row>
    <row r="104" spans="2:7" ht="12.75">
      <c r="B104" s="34"/>
      <c r="C104" s="37"/>
      <c r="D104" s="37"/>
      <c r="F104" s="37"/>
      <c r="G104" s="20"/>
    </row>
    <row r="105" spans="2:7" ht="12.75">
      <c r="B105" s="34"/>
      <c r="C105" s="37"/>
      <c r="D105" s="37"/>
      <c r="F105" s="37"/>
      <c r="G105" s="20"/>
    </row>
    <row r="106" spans="2:7" ht="12.75">
      <c r="B106" s="34"/>
      <c r="C106" s="37"/>
      <c r="D106" s="37"/>
      <c r="F106" s="37"/>
      <c r="G106" s="20"/>
    </row>
    <row r="107" spans="2:7" ht="12.75">
      <c r="B107" s="34"/>
      <c r="C107" s="37"/>
      <c r="D107" s="37"/>
      <c r="F107" s="37"/>
      <c r="G107" s="20"/>
    </row>
    <row r="108" spans="2:7" ht="12.75">
      <c r="B108" s="34"/>
      <c r="C108" s="37"/>
      <c r="D108" s="37"/>
      <c r="F108" s="37"/>
      <c r="G108" s="20"/>
    </row>
    <row r="109" spans="2:7" ht="12.75">
      <c r="B109" s="34"/>
      <c r="C109" s="37"/>
      <c r="D109" s="37"/>
      <c r="F109" s="37"/>
      <c r="G109" s="20"/>
    </row>
    <row r="110" spans="2:7" ht="12.75">
      <c r="B110" s="34"/>
      <c r="C110" s="37"/>
      <c r="D110" s="37"/>
      <c r="F110" s="37"/>
      <c r="G110" s="20"/>
    </row>
    <row r="111" spans="2:7" ht="12.75">
      <c r="B111" s="34"/>
      <c r="C111" s="37"/>
      <c r="D111" s="37"/>
      <c r="F111" s="37"/>
      <c r="G111" s="20"/>
    </row>
    <row r="112" spans="2:7" ht="12.75">
      <c r="B112" s="34"/>
      <c r="C112" s="37"/>
      <c r="D112" s="37"/>
      <c r="F112" s="37"/>
      <c r="G112" s="20"/>
    </row>
    <row r="113" spans="2:7" ht="12.75">
      <c r="B113" s="34"/>
      <c r="C113" s="37"/>
      <c r="D113" s="37"/>
      <c r="F113" s="37"/>
      <c r="G113" s="20"/>
    </row>
    <row r="114" spans="2:7" ht="12.75">
      <c r="B114" s="34"/>
      <c r="C114" s="37"/>
      <c r="D114" s="37"/>
      <c r="F114" s="37"/>
      <c r="G114" s="20"/>
    </row>
    <row r="115" spans="2:7" ht="12.75">
      <c r="B115" s="34"/>
      <c r="C115" s="37"/>
      <c r="D115" s="37"/>
      <c r="F115" s="37"/>
      <c r="G115" s="20"/>
    </row>
    <row r="116" spans="2:7" ht="12.75">
      <c r="B116" s="34"/>
      <c r="C116" s="37"/>
      <c r="D116" s="37"/>
      <c r="F116" s="37"/>
      <c r="G116" s="20"/>
    </row>
    <row r="117" spans="2:7" ht="12.75">
      <c r="B117" s="34"/>
      <c r="C117" s="37"/>
      <c r="D117" s="37"/>
      <c r="F117" s="37"/>
      <c r="G117" s="20"/>
    </row>
    <row r="118" spans="2:7" ht="12.75">
      <c r="B118" s="34"/>
      <c r="C118" s="37"/>
      <c r="D118" s="37"/>
      <c r="F118" s="37"/>
      <c r="G118" s="20"/>
    </row>
    <row r="119" spans="2:7" ht="12.75">
      <c r="B119" s="34"/>
      <c r="C119" s="37"/>
      <c r="D119" s="37"/>
      <c r="F119" s="37"/>
      <c r="G119" s="20"/>
    </row>
    <row r="120" spans="2:7" ht="12.75">
      <c r="B120" s="34"/>
      <c r="C120" s="37"/>
      <c r="D120" s="37"/>
      <c r="F120" s="37"/>
      <c r="G120" s="20"/>
    </row>
    <row r="121" spans="2:7" ht="12.75">
      <c r="B121" s="34"/>
      <c r="C121" s="37"/>
      <c r="D121" s="37"/>
      <c r="F121" s="37"/>
      <c r="G121" s="20"/>
    </row>
    <row r="122" spans="2:7" ht="12.75">
      <c r="B122" s="34"/>
      <c r="C122" s="37"/>
      <c r="D122" s="37"/>
      <c r="F122" s="37"/>
      <c r="G122" s="20"/>
    </row>
    <row r="123" spans="2:7" ht="12.75">
      <c r="B123" s="34"/>
      <c r="C123" s="37"/>
      <c r="D123" s="37"/>
      <c r="F123" s="37"/>
      <c r="G123" s="20"/>
    </row>
    <row r="124" spans="2:7" ht="12.75">
      <c r="B124" s="34"/>
      <c r="C124" s="37"/>
      <c r="D124" s="37"/>
      <c r="F124" s="37"/>
      <c r="G124" s="20"/>
    </row>
    <row r="125" spans="2:7" ht="12.75">
      <c r="B125" s="34"/>
      <c r="C125" s="37"/>
      <c r="D125" s="37"/>
      <c r="F125" s="37"/>
      <c r="G125" s="20"/>
    </row>
    <row r="126" spans="2:7" ht="12.75">
      <c r="B126" s="34"/>
      <c r="C126" s="37"/>
      <c r="D126" s="37"/>
      <c r="F126" s="37"/>
      <c r="G126" s="20"/>
    </row>
    <row r="127" spans="2:7" ht="12.75">
      <c r="B127" s="34"/>
      <c r="C127" s="37"/>
      <c r="D127" s="37"/>
      <c r="F127" s="37"/>
      <c r="G127" s="20"/>
    </row>
    <row r="128" spans="2:7" ht="12.75">
      <c r="B128" s="34"/>
      <c r="C128" s="37"/>
      <c r="D128" s="37"/>
      <c r="F128" s="37"/>
      <c r="G128" s="20"/>
    </row>
    <row r="129" spans="2:7" ht="12.75">
      <c r="B129" s="34"/>
      <c r="C129" s="37"/>
      <c r="D129" s="37"/>
      <c r="F129" s="37"/>
      <c r="G129" s="20"/>
    </row>
    <row r="130" spans="2:7" ht="12.75">
      <c r="B130" s="34"/>
      <c r="C130" s="37"/>
      <c r="D130" s="37"/>
      <c r="F130" s="37"/>
      <c r="G130" s="20"/>
    </row>
    <row r="131" spans="2:7" ht="12.75">
      <c r="B131" s="34"/>
      <c r="C131" s="37"/>
      <c r="D131" s="37"/>
      <c r="F131" s="37"/>
      <c r="G131" s="20"/>
    </row>
    <row r="132" spans="2:7" ht="12.75">
      <c r="B132" s="34"/>
      <c r="C132" s="37"/>
      <c r="D132" s="37"/>
      <c r="F132" s="37"/>
      <c r="G132" s="20"/>
    </row>
    <row r="133" spans="2:4" ht="12.75">
      <c r="B133" s="34"/>
      <c r="C133" s="37"/>
      <c r="D133" s="37"/>
    </row>
    <row r="134" spans="2:4" ht="12.75">
      <c r="B134" s="34"/>
      <c r="C134" s="37"/>
      <c r="D134" s="37"/>
    </row>
    <row r="135" spans="2:4" ht="12.75">
      <c r="B135" s="34"/>
      <c r="C135" s="37"/>
      <c r="D135" s="37"/>
    </row>
    <row r="136" spans="2:4" ht="12.75">
      <c r="B136" s="34"/>
      <c r="C136" s="37"/>
      <c r="D136" s="37"/>
    </row>
    <row r="137" spans="2:4" ht="12.75">
      <c r="B137" s="34"/>
      <c r="C137" s="37"/>
      <c r="D137" s="37"/>
    </row>
    <row r="138" spans="2:4" ht="12.75">
      <c r="B138" s="34"/>
      <c r="C138" s="37"/>
      <c r="D138" s="37"/>
    </row>
    <row r="139" spans="2:4" ht="12.75">
      <c r="B139" s="34"/>
      <c r="C139" s="37"/>
      <c r="D139" s="37"/>
    </row>
    <row r="140" spans="2:4" ht="12.75">
      <c r="B140" s="34"/>
      <c r="C140" s="37"/>
      <c r="D140" s="37"/>
    </row>
    <row r="141" spans="2:4" ht="12.75">
      <c r="B141" s="34"/>
      <c r="C141" s="37"/>
      <c r="D141" s="37"/>
    </row>
    <row r="142" spans="2:4" ht="12.75">
      <c r="B142" s="34"/>
      <c r="C142" s="37"/>
      <c r="D142" s="37"/>
    </row>
  </sheetData>
  <sheetProtection/>
  <mergeCells count="17">
    <mergeCell ref="B2:G2"/>
    <mergeCell ref="B4:G4"/>
    <mergeCell ref="B5:G5"/>
    <mergeCell ref="F6:G6"/>
    <mergeCell ref="B7:B9"/>
    <mergeCell ref="C7:C9"/>
    <mergeCell ref="D7:E7"/>
    <mergeCell ref="F7:G7"/>
    <mergeCell ref="B31:C32"/>
    <mergeCell ref="C33:G33"/>
    <mergeCell ref="C34:G34"/>
    <mergeCell ref="C35:G35"/>
    <mergeCell ref="C43:G43"/>
    <mergeCell ref="C36:G36"/>
    <mergeCell ref="C37:G37"/>
    <mergeCell ref="C41:G41"/>
    <mergeCell ref="C42:G42"/>
  </mergeCells>
  <printOptions/>
  <pageMargins left="0.75" right="0.75" top="0.67" bottom="1" header="0.5" footer="0.5"/>
  <pageSetup horizontalDpi="600" verticalDpi="600" orientation="portrait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P142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.8515625" style="6" customWidth="1"/>
    <col min="2" max="2" width="5.421875" style="35" customWidth="1"/>
    <col min="3" max="3" width="25.7109375" style="6" customWidth="1"/>
    <col min="4" max="4" width="19.57421875" style="6" customWidth="1"/>
    <col min="5" max="5" width="20.00390625" style="36" customWidth="1"/>
    <col min="6" max="6" width="20.8515625" style="6" customWidth="1"/>
    <col min="7" max="7" width="20.8515625" style="36" customWidth="1"/>
    <col min="8" max="10" width="12.7109375" style="6" hidden="1" customWidth="1"/>
    <col min="11" max="11" width="18.28125" style="6" hidden="1" customWidth="1"/>
    <col min="12" max="12" width="16.57421875" style="6" customWidth="1"/>
    <col min="13" max="15" width="0" style="6" hidden="1" customWidth="1"/>
    <col min="16" max="16" width="20.8515625" style="6" hidden="1" customWidth="1"/>
    <col min="17" max="16384" width="9.140625" style="6" customWidth="1"/>
  </cols>
  <sheetData>
    <row r="1" ht="3.75" customHeight="1" thickBot="1"/>
    <row r="2" spans="2:12" ht="25.5" customHeight="1">
      <c r="B2" s="114" t="s">
        <v>77</v>
      </c>
      <c r="C2" s="115"/>
      <c r="D2" s="115"/>
      <c r="E2" s="115"/>
      <c r="F2" s="115"/>
      <c r="G2" s="116"/>
      <c r="H2" s="3"/>
      <c r="I2" s="3"/>
      <c r="J2" s="3"/>
      <c r="K2" s="15"/>
      <c r="L2" s="15"/>
    </row>
    <row r="3" spans="2:12" ht="12.75" customHeight="1">
      <c r="B3" s="1"/>
      <c r="C3" s="2"/>
      <c r="D3" s="2"/>
      <c r="E3" s="16"/>
      <c r="F3" s="2"/>
      <c r="G3" s="61"/>
      <c r="H3" s="3"/>
      <c r="I3" s="3"/>
      <c r="J3" s="3"/>
      <c r="K3" s="15"/>
      <c r="L3" s="15"/>
    </row>
    <row r="4" spans="2:12" ht="12.75" customHeight="1">
      <c r="B4" s="117" t="s">
        <v>97</v>
      </c>
      <c r="C4" s="118"/>
      <c r="D4" s="118"/>
      <c r="E4" s="118"/>
      <c r="F4" s="118"/>
      <c r="G4" s="119"/>
      <c r="H4" s="4"/>
      <c r="I4" s="4"/>
      <c r="J4" s="4"/>
      <c r="K4" s="17"/>
      <c r="L4" s="17"/>
    </row>
    <row r="5" spans="2:10" ht="12.75" customHeight="1">
      <c r="B5" s="117" t="s">
        <v>60</v>
      </c>
      <c r="C5" s="118"/>
      <c r="D5" s="118"/>
      <c r="E5" s="118"/>
      <c r="F5" s="118"/>
      <c r="G5" s="119"/>
      <c r="H5" s="5"/>
      <c r="I5" s="5"/>
      <c r="J5" s="5"/>
    </row>
    <row r="6" spans="2:7" ht="12.75" customHeight="1" thickBot="1">
      <c r="B6" s="12"/>
      <c r="C6" s="66"/>
      <c r="D6" s="66"/>
      <c r="E6" s="67"/>
      <c r="F6" s="139"/>
      <c r="G6" s="140"/>
    </row>
    <row r="7" spans="2:12" ht="12.75" customHeight="1">
      <c r="B7" s="122" t="s">
        <v>17</v>
      </c>
      <c r="C7" s="123" t="s">
        <v>0</v>
      </c>
      <c r="D7" s="124" t="s">
        <v>1</v>
      </c>
      <c r="E7" s="124"/>
      <c r="F7" s="124" t="s">
        <v>18</v>
      </c>
      <c r="G7" s="125"/>
      <c r="H7" s="18"/>
      <c r="I7" s="18"/>
      <c r="J7" s="18"/>
      <c r="K7" s="18"/>
      <c r="L7" s="18"/>
    </row>
    <row r="8" spans="2:12" ht="12.75" customHeight="1">
      <c r="B8" s="122"/>
      <c r="C8" s="123"/>
      <c r="D8" s="74" t="s">
        <v>61</v>
      </c>
      <c r="E8" s="75" t="s">
        <v>62</v>
      </c>
      <c r="F8" s="74" t="s">
        <v>52</v>
      </c>
      <c r="G8" s="76" t="s">
        <v>43</v>
      </c>
      <c r="I8" s="5"/>
      <c r="J8" s="5"/>
      <c r="K8" s="5"/>
      <c r="L8" s="5"/>
    </row>
    <row r="9" spans="2:12" ht="12.75" customHeight="1">
      <c r="B9" s="122"/>
      <c r="C9" s="123"/>
      <c r="D9" s="74" t="s">
        <v>4</v>
      </c>
      <c r="E9" s="75" t="s">
        <v>4</v>
      </c>
      <c r="F9" s="74" t="s">
        <v>15</v>
      </c>
      <c r="G9" s="76" t="s">
        <v>15</v>
      </c>
      <c r="I9" s="5"/>
      <c r="J9" s="5"/>
      <c r="K9" s="5"/>
      <c r="L9" s="5"/>
    </row>
    <row r="10" spans="2:7" ht="4.5" customHeight="1">
      <c r="B10" s="77"/>
      <c r="D10" s="78"/>
      <c r="F10" s="78"/>
      <c r="G10" s="79"/>
    </row>
    <row r="11" spans="2:7" ht="12.75" customHeight="1">
      <c r="B11" s="77"/>
      <c r="C11" s="80" t="s">
        <v>19</v>
      </c>
      <c r="D11" s="78"/>
      <c r="F11" s="78"/>
      <c r="G11" s="79"/>
    </row>
    <row r="12" spans="2:16" ht="12.75" customHeight="1">
      <c r="B12" s="81" t="s">
        <v>20</v>
      </c>
      <c r="C12" s="10" t="s">
        <v>6</v>
      </c>
      <c r="D12" s="38">
        <f>101450*24%</f>
        <v>24348</v>
      </c>
      <c r="E12" s="39">
        <f>F12*24%</f>
        <v>0</v>
      </c>
      <c r="F12" s="45">
        <v>0</v>
      </c>
      <c r="G12" s="63">
        <v>0</v>
      </c>
      <c r="H12" s="40">
        <f>244.04+M12</f>
        <v>87065111.29</v>
      </c>
      <c r="I12" s="40">
        <v>361</v>
      </c>
      <c r="J12" s="40">
        <f>I12-H12</f>
        <v>-87064750.29</v>
      </c>
      <c r="K12" s="40" t="s">
        <v>7</v>
      </c>
      <c r="L12" s="21"/>
      <c r="M12" s="41">
        <f>O12-279805643</f>
        <v>87064867.25</v>
      </c>
      <c r="N12" s="42">
        <f>P12-143548804.58</f>
        <v>53605990.41999999</v>
      </c>
      <c r="O12" s="43">
        <v>366870510.25</v>
      </c>
      <c r="P12" s="44">
        <v>197154795</v>
      </c>
    </row>
    <row r="13" spans="2:16" ht="12.75" customHeight="1">
      <c r="B13" s="81" t="s">
        <v>21</v>
      </c>
      <c r="C13" s="10" t="s">
        <v>22</v>
      </c>
      <c r="D13" s="38" t="e">
        <f>#REF!*24%</f>
        <v>#REF!</v>
      </c>
      <c r="E13" s="39">
        <f>F13*24%</f>
        <v>0</v>
      </c>
      <c r="F13" s="45">
        <v>0</v>
      </c>
      <c r="G13" s="63">
        <v>0</v>
      </c>
      <c r="H13" s="40">
        <f>60.87+M13</f>
        <v>1300080.87</v>
      </c>
      <c r="I13" s="40">
        <v>107.32</v>
      </c>
      <c r="J13" s="40">
        <f>I13-H13</f>
        <v>-1299973.55</v>
      </c>
      <c r="K13" s="40"/>
      <c r="L13" s="21"/>
      <c r="M13" s="41">
        <f>O13-350905</f>
        <v>1300020</v>
      </c>
      <c r="N13" s="42">
        <f>P13-622567.29</f>
        <v>323341.70999999996</v>
      </c>
      <c r="O13" s="43">
        <v>1650925</v>
      </c>
      <c r="P13" s="44">
        <v>945909</v>
      </c>
    </row>
    <row r="14" spans="2:16" ht="12.75" customHeight="1">
      <c r="B14" s="81"/>
      <c r="C14" s="10"/>
      <c r="D14" s="38"/>
      <c r="E14" s="39"/>
      <c r="F14" s="45"/>
      <c r="G14" s="63"/>
      <c r="H14" s="40"/>
      <c r="I14" s="40"/>
      <c r="J14" s="40"/>
      <c r="K14" s="40"/>
      <c r="L14" s="21"/>
      <c r="M14" s="41"/>
      <c r="N14" s="42"/>
      <c r="O14" s="43"/>
      <c r="P14" s="44"/>
    </row>
    <row r="15" spans="2:16" s="52" customFormat="1" ht="12.75" customHeight="1">
      <c r="B15" s="82"/>
      <c r="C15" s="83" t="s">
        <v>23</v>
      </c>
      <c r="D15" s="45" t="e">
        <f>SUM(D12:D14)</f>
        <v>#REF!</v>
      </c>
      <c r="E15" s="46">
        <f>SUM(E12:E13)</f>
        <v>0</v>
      </c>
      <c r="F15" s="45">
        <f>SUM(F12:F14)</f>
        <v>0</v>
      </c>
      <c r="G15" s="63">
        <f>SUM(G12:G13)</f>
        <v>0</v>
      </c>
      <c r="H15" s="47"/>
      <c r="I15" s="47"/>
      <c r="J15" s="47"/>
      <c r="K15" s="47"/>
      <c r="L15" s="22"/>
      <c r="M15" s="48">
        <f>SUM(M12:M13)</f>
        <v>88364887.25</v>
      </c>
      <c r="N15" s="49">
        <f>SUM(N12:N13)</f>
        <v>53929332.12999999</v>
      </c>
      <c r="O15" s="50">
        <f>SUM(O12:O13)</f>
        <v>368521435.25</v>
      </c>
      <c r="P15" s="51">
        <f>SUM(P12:P13)</f>
        <v>198100704</v>
      </c>
    </row>
    <row r="16" spans="2:16" ht="12.75" customHeight="1">
      <c r="B16" s="81"/>
      <c r="C16" s="84" t="s">
        <v>8</v>
      </c>
      <c r="D16" s="38"/>
      <c r="E16" s="39"/>
      <c r="F16" s="45"/>
      <c r="G16" s="63"/>
      <c r="H16" s="40"/>
      <c r="I16" s="40"/>
      <c r="J16" s="40"/>
      <c r="K16" s="40"/>
      <c r="L16" s="21"/>
      <c r="M16" s="41"/>
      <c r="N16" s="42"/>
      <c r="O16" s="19"/>
      <c r="P16" s="37"/>
    </row>
    <row r="17" spans="2:16" ht="23.25" customHeight="1">
      <c r="B17" s="81"/>
      <c r="C17" s="10" t="s">
        <v>82</v>
      </c>
      <c r="D17" s="38">
        <f>(94775-5500)*24%</f>
        <v>21426</v>
      </c>
      <c r="E17" s="39">
        <f>(F17-5500)*26%</f>
        <v>0</v>
      </c>
      <c r="F17" s="45">
        <v>5500</v>
      </c>
      <c r="G17" s="63">
        <v>7238</v>
      </c>
      <c r="H17" s="40"/>
      <c r="I17" s="40"/>
      <c r="J17" s="40"/>
      <c r="K17" s="40"/>
      <c r="L17" s="21"/>
      <c r="M17" s="41"/>
      <c r="N17" s="42"/>
      <c r="O17" s="19"/>
      <c r="P17" s="37"/>
    </row>
    <row r="18" spans="2:16" ht="12.75" customHeight="1">
      <c r="B18" s="81"/>
      <c r="C18" s="10" t="s">
        <v>78</v>
      </c>
      <c r="D18" s="38">
        <v>0</v>
      </c>
      <c r="E18" s="39">
        <v>0</v>
      </c>
      <c r="F18" s="45">
        <v>9120</v>
      </c>
      <c r="G18" s="63">
        <v>9120</v>
      </c>
      <c r="H18" s="40"/>
      <c r="I18" s="40"/>
      <c r="J18" s="40"/>
      <c r="K18" s="40"/>
      <c r="L18" s="21"/>
      <c r="M18" s="41"/>
      <c r="N18" s="42"/>
      <c r="O18" s="43"/>
      <c r="P18" s="44"/>
    </row>
    <row r="19" spans="2:16" ht="12.75" customHeight="1">
      <c r="B19" s="81"/>
      <c r="C19" s="10"/>
      <c r="D19" s="38"/>
      <c r="E19" s="39"/>
      <c r="F19" s="45"/>
      <c r="G19" s="63"/>
      <c r="H19" s="40"/>
      <c r="I19" s="40"/>
      <c r="J19" s="40"/>
      <c r="K19" s="40"/>
      <c r="L19" s="21"/>
      <c r="M19" s="41"/>
      <c r="N19" s="42"/>
      <c r="O19" s="43"/>
      <c r="P19" s="44"/>
    </row>
    <row r="20" spans="2:16" s="52" customFormat="1" ht="12.75" customHeight="1">
      <c r="B20" s="82"/>
      <c r="C20" s="83" t="s">
        <v>24</v>
      </c>
      <c r="D20" s="38">
        <f>SUM(D17+D18)</f>
        <v>21426</v>
      </c>
      <c r="E20" s="39">
        <f>SUM(E17+E18)</f>
        <v>0</v>
      </c>
      <c r="F20" s="45">
        <f>SUM(F17+F18)</f>
        <v>14620</v>
      </c>
      <c r="G20" s="63">
        <f>SUM(G17+G18)</f>
        <v>16358</v>
      </c>
      <c r="H20" s="47"/>
      <c r="I20" s="47"/>
      <c r="J20" s="47"/>
      <c r="K20" s="47"/>
      <c r="L20" s="22"/>
      <c r="M20" s="48" t="e">
        <f>SUM(#REF!)</f>
        <v>#REF!</v>
      </c>
      <c r="N20" s="49" t="e">
        <f>SUM(#REF!)</f>
        <v>#REF!</v>
      </c>
      <c r="O20" s="50" t="e">
        <f>SUM(#REF!)</f>
        <v>#REF!</v>
      </c>
      <c r="P20" s="53" t="e">
        <f>SUM(#REF!)</f>
        <v>#REF!</v>
      </c>
    </row>
    <row r="21" spans="2:16" s="52" customFormat="1" ht="12.75" customHeight="1">
      <c r="B21" s="82"/>
      <c r="C21" s="83"/>
      <c r="D21" s="38"/>
      <c r="E21" s="39"/>
      <c r="F21" s="45"/>
      <c r="G21" s="63"/>
      <c r="H21" s="47"/>
      <c r="I21" s="47"/>
      <c r="J21" s="47"/>
      <c r="K21" s="47"/>
      <c r="L21" s="22"/>
      <c r="M21" s="48"/>
      <c r="N21" s="49"/>
      <c r="O21" s="50"/>
      <c r="P21" s="53"/>
    </row>
    <row r="22" spans="2:16" s="52" customFormat="1" ht="24.75" customHeight="1">
      <c r="B22" s="82">
        <v>9</v>
      </c>
      <c r="C22" s="73" t="s">
        <v>11</v>
      </c>
      <c r="D22" s="38" t="e">
        <f>D15-D20</f>
        <v>#REF!</v>
      </c>
      <c r="E22" s="39">
        <f>E15-E20</f>
        <v>0</v>
      </c>
      <c r="F22" s="45">
        <f>F15-F20</f>
        <v>-14620</v>
      </c>
      <c r="G22" s="63">
        <f>G15-G20</f>
        <v>-16358</v>
      </c>
      <c r="H22" s="54" t="e">
        <f>#REF!-#REF!-#REF!</f>
        <v>#REF!</v>
      </c>
      <c r="I22" s="54"/>
      <c r="J22" s="54"/>
      <c r="K22" s="54"/>
      <c r="L22" s="23"/>
      <c r="M22" s="48" t="e">
        <f>M15-M20</f>
        <v>#REF!</v>
      </c>
      <c r="N22" s="49" t="e">
        <f>N15-N20</f>
        <v>#REF!</v>
      </c>
      <c r="O22" s="50" t="e">
        <f>SUM(O15)-SUM(O20)</f>
        <v>#REF!</v>
      </c>
      <c r="P22" s="53" t="e">
        <f>SUM(P15)-SUM(P20)</f>
        <v>#REF!</v>
      </c>
    </row>
    <row r="23" spans="2:16" ht="12.75" customHeight="1">
      <c r="B23" s="81">
        <v>10</v>
      </c>
      <c r="C23" s="10" t="s">
        <v>29</v>
      </c>
      <c r="D23" s="38" t="e">
        <f>D22</f>
        <v>#REF!</v>
      </c>
      <c r="E23" s="39">
        <f>E22</f>
        <v>0</v>
      </c>
      <c r="F23" s="45">
        <f>F22</f>
        <v>-14620</v>
      </c>
      <c r="G23" s="63">
        <f>G22</f>
        <v>-16358</v>
      </c>
      <c r="H23" s="40">
        <v>87.84</v>
      </c>
      <c r="I23" s="40"/>
      <c r="J23" s="40"/>
      <c r="K23" s="40"/>
      <c r="L23" s="21"/>
      <c r="M23" s="41" t="e">
        <f>M22</f>
        <v>#REF!</v>
      </c>
      <c r="N23" s="42" t="e">
        <f>N22</f>
        <v>#REF!</v>
      </c>
      <c r="O23" s="43" t="e">
        <f>SUM(O22)</f>
        <v>#REF!</v>
      </c>
      <c r="P23" s="55" t="e">
        <f>SUM(P22)</f>
        <v>#REF!</v>
      </c>
    </row>
    <row r="24" spans="2:16" ht="12.75" customHeight="1">
      <c r="B24" s="81">
        <v>11</v>
      </c>
      <c r="C24" s="10" t="s">
        <v>25</v>
      </c>
      <c r="D24" s="38">
        <v>0</v>
      </c>
      <c r="E24" s="39">
        <v>0</v>
      </c>
      <c r="F24" s="45">
        <v>0</v>
      </c>
      <c r="G24" s="63">
        <v>0</v>
      </c>
      <c r="H24" s="56">
        <v>138.42</v>
      </c>
      <c r="I24" s="56"/>
      <c r="J24" s="56"/>
      <c r="K24" s="56"/>
      <c r="L24" s="24"/>
      <c r="M24" s="41">
        <v>0</v>
      </c>
      <c r="N24" s="42"/>
      <c r="O24" s="43">
        <v>0</v>
      </c>
      <c r="P24" s="44">
        <v>0</v>
      </c>
    </row>
    <row r="25" spans="2:16" s="52" customFormat="1" ht="12.75" customHeight="1">
      <c r="B25" s="82">
        <v>15</v>
      </c>
      <c r="C25" s="9" t="s">
        <v>30</v>
      </c>
      <c r="D25" s="38" t="e">
        <f>D23</f>
        <v>#REF!</v>
      </c>
      <c r="E25" s="39">
        <f>E23</f>
        <v>0</v>
      </c>
      <c r="F25" s="45">
        <f>F23</f>
        <v>-14620</v>
      </c>
      <c r="G25" s="63">
        <f>G23</f>
        <v>-16358</v>
      </c>
      <c r="H25" s="57"/>
      <c r="I25" s="57"/>
      <c r="J25" s="57"/>
      <c r="K25" s="57"/>
      <c r="L25" s="25"/>
      <c r="M25" s="48" t="e">
        <f>M23</f>
        <v>#REF!</v>
      </c>
      <c r="N25" s="49" t="e">
        <f>N23-#REF!-#REF!</f>
        <v>#REF!</v>
      </c>
      <c r="O25" s="50">
        <v>13777688.27</v>
      </c>
      <c r="P25" s="51">
        <v>-2507320</v>
      </c>
    </row>
    <row r="26" spans="2:16" ht="24.75" customHeight="1">
      <c r="B26" s="77">
        <v>16</v>
      </c>
      <c r="C26" s="10" t="s">
        <v>26</v>
      </c>
      <c r="D26" s="38">
        <v>0</v>
      </c>
      <c r="E26" s="39">
        <v>0</v>
      </c>
      <c r="F26" s="45">
        <v>0</v>
      </c>
      <c r="G26" s="63">
        <v>0</v>
      </c>
      <c r="H26" s="13">
        <v>0.57</v>
      </c>
      <c r="I26" s="13"/>
      <c r="J26" s="13"/>
      <c r="K26" s="13"/>
      <c r="L26" s="26"/>
      <c r="M26" s="41">
        <v>0</v>
      </c>
      <c r="N26" s="42">
        <v>0</v>
      </c>
      <c r="O26" s="43">
        <v>0</v>
      </c>
      <c r="P26" s="44">
        <v>0</v>
      </c>
    </row>
    <row r="27" spans="2:16" s="52" customFormat="1" ht="24.75" customHeight="1">
      <c r="B27" s="72">
        <v>17</v>
      </c>
      <c r="C27" s="9" t="s">
        <v>81</v>
      </c>
      <c r="D27" s="38">
        <v>0</v>
      </c>
      <c r="E27" s="39">
        <v>0</v>
      </c>
      <c r="F27" s="45">
        <v>27957754</v>
      </c>
      <c r="G27" s="63">
        <v>27943134</v>
      </c>
      <c r="H27" s="7"/>
      <c r="I27" s="7"/>
      <c r="J27" s="7"/>
      <c r="K27" s="7"/>
      <c r="L27" s="27"/>
      <c r="M27" s="48" t="e">
        <f>M25</f>
        <v>#REF!</v>
      </c>
      <c r="N27" s="49" t="e">
        <f>N25</f>
        <v>#REF!</v>
      </c>
      <c r="O27" s="50">
        <v>13777688.27</v>
      </c>
      <c r="P27" s="51">
        <v>-2507320</v>
      </c>
    </row>
    <row r="28" spans="2:16" s="52" customFormat="1" ht="24.75" customHeight="1">
      <c r="B28" s="72">
        <v>18</v>
      </c>
      <c r="C28" s="9" t="s">
        <v>12</v>
      </c>
      <c r="D28" s="38">
        <v>109650000</v>
      </c>
      <c r="E28" s="39">
        <v>109650000</v>
      </c>
      <c r="F28" s="45">
        <v>109650000</v>
      </c>
      <c r="G28" s="63">
        <v>109650000</v>
      </c>
      <c r="H28" s="7"/>
      <c r="I28" s="7"/>
      <c r="J28" s="7"/>
      <c r="K28" s="7"/>
      <c r="L28" s="27"/>
      <c r="M28" s="50">
        <v>50950000</v>
      </c>
      <c r="N28" s="53">
        <v>50950000</v>
      </c>
      <c r="O28" s="50">
        <v>50950000</v>
      </c>
      <c r="P28" s="51">
        <f>SUM(O28)</f>
        <v>50950000</v>
      </c>
    </row>
    <row r="29" spans="2:12" ht="24.75" customHeight="1">
      <c r="B29" s="81">
        <v>19</v>
      </c>
      <c r="C29" s="87" t="s">
        <v>14</v>
      </c>
      <c r="D29" s="88" t="s">
        <v>31</v>
      </c>
      <c r="E29" s="89">
        <v>0</v>
      </c>
      <c r="F29" s="88">
        <f>(F25/F28)*10</f>
        <v>-0.0013333333333333335</v>
      </c>
      <c r="G29" s="90">
        <f>(G25/G28)*10</f>
        <v>-0.0014918376652986777</v>
      </c>
      <c r="H29" s="13"/>
      <c r="I29" s="13"/>
      <c r="J29" s="13"/>
      <c r="K29" s="13"/>
      <c r="L29" s="26"/>
    </row>
    <row r="30" spans="2:12" ht="24.75" customHeight="1" hidden="1">
      <c r="B30" s="81">
        <v>20</v>
      </c>
      <c r="C30" s="87" t="s">
        <v>27</v>
      </c>
      <c r="D30" s="68">
        <v>0</v>
      </c>
      <c r="E30" s="69">
        <v>0</v>
      </c>
      <c r="F30" s="68">
        <v>0</v>
      </c>
      <c r="G30" s="70">
        <v>0</v>
      </c>
      <c r="H30" s="13"/>
      <c r="I30" s="13"/>
      <c r="J30" s="13"/>
      <c r="K30" s="13"/>
      <c r="L30" s="26"/>
    </row>
    <row r="31" spans="2:12" ht="12.75" customHeight="1">
      <c r="B31" s="132" t="s">
        <v>9</v>
      </c>
      <c r="C31" s="123"/>
      <c r="D31" s="10"/>
      <c r="E31" s="91"/>
      <c r="F31" s="10"/>
      <c r="G31" s="92"/>
      <c r="H31" s="10"/>
      <c r="I31" s="10"/>
      <c r="J31" s="10"/>
      <c r="K31" s="60"/>
      <c r="L31" s="28"/>
    </row>
    <row r="32" spans="2:12" ht="12.75" customHeight="1">
      <c r="B32" s="132"/>
      <c r="C32" s="123"/>
      <c r="D32" s="9"/>
      <c r="E32" s="93"/>
      <c r="F32" s="9"/>
      <c r="G32" s="94"/>
      <c r="H32" s="9"/>
      <c r="I32" s="9"/>
      <c r="J32" s="9"/>
      <c r="K32" s="9"/>
      <c r="L32" s="29"/>
    </row>
    <row r="33" spans="2:12" ht="24.75" customHeight="1">
      <c r="B33" s="81" t="s">
        <v>5</v>
      </c>
      <c r="C33" s="133" t="s">
        <v>94</v>
      </c>
      <c r="D33" s="133"/>
      <c r="E33" s="133"/>
      <c r="F33" s="133"/>
      <c r="G33" s="134"/>
      <c r="H33" s="10"/>
      <c r="I33" s="10"/>
      <c r="J33" s="10"/>
      <c r="K33" s="10"/>
      <c r="L33" s="30"/>
    </row>
    <row r="34" spans="2:12" ht="24.75" customHeight="1">
      <c r="B34" s="81">
        <v>2</v>
      </c>
      <c r="C34" s="133" t="s">
        <v>10</v>
      </c>
      <c r="D34" s="133"/>
      <c r="E34" s="133"/>
      <c r="F34" s="133"/>
      <c r="G34" s="134"/>
      <c r="H34" s="10"/>
      <c r="I34" s="10"/>
      <c r="J34" s="10"/>
      <c r="K34" s="10"/>
      <c r="L34" s="30"/>
    </row>
    <row r="35" spans="2:12" ht="24.75" customHeight="1">
      <c r="B35" s="81">
        <v>3</v>
      </c>
      <c r="C35" s="133" t="s">
        <v>85</v>
      </c>
      <c r="D35" s="133"/>
      <c r="E35" s="133"/>
      <c r="F35" s="133"/>
      <c r="G35" s="134"/>
      <c r="H35" s="10"/>
      <c r="I35" s="10"/>
      <c r="J35" s="10"/>
      <c r="K35" s="10"/>
      <c r="L35" s="30"/>
    </row>
    <row r="36" spans="2:12" ht="12.75" customHeight="1">
      <c r="B36" s="77"/>
      <c r="C36" s="135"/>
      <c r="D36" s="135"/>
      <c r="E36" s="135"/>
      <c r="F36" s="135"/>
      <c r="G36" s="136"/>
      <c r="H36" s="10"/>
      <c r="I36" s="10"/>
      <c r="J36" s="10"/>
      <c r="K36" s="10"/>
      <c r="L36" s="30"/>
    </row>
    <row r="37" spans="2:12" ht="12.75" customHeight="1">
      <c r="B37" s="77"/>
      <c r="C37" s="137" t="s">
        <v>92</v>
      </c>
      <c r="D37" s="137"/>
      <c r="E37" s="137"/>
      <c r="F37" s="137"/>
      <c r="G37" s="138"/>
      <c r="H37" s="10"/>
      <c r="I37" s="10"/>
      <c r="J37" s="10"/>
      <c r="K37" s="10"/>
      <c r="L37" s="30"/>
    </row>
    <row r="38" spans="2:12" ht="12.75" customHeight="1">
      <c r="B38" s="77"/>
      <c r="C38" s="95"/>
      <c r="D38" s="95"/>
      <c r="E38" s="95"/>
      <c r="F38" s="95"/>
      <c r="G38" s="108"/>
      <c r="H38" s="10"/>
      <c r="I38" s="10"/>
      <c r="J38" s="10"/>
      <c r="K38" s="10"/>
      <c r="L38" s="30"/>
    </row>
    <row r="39" spans="2:12" ht="12.75" customHeight="1">
      <c r="B39" s="77"/>
      <c r="C39" s="95"/>
      <c r="D39" s="95"/>
      <c r="E39" s="95"/>
      <c r="F39" s="95"/>
      <c r="G39" s="108"/>
      <c r="H39" s="10"/>
      <c r="I39" s="10"/>
      <c r="J39" s="10"/>
      <c r="K39" s="10"/>
      <c r="L39" s="30"/>
    </row>
    <row r="40" spans="2:12" ht="12.75" customHeight="1">
      <c r="B40" s="77"/>
      <c r="C40" s="95"/>
      <c r="D40" s="95"/>
      <c r="E40" s="96"/>
      <c r="F40" s="95"/>
      <c r="G40" s="97"/>
      <c r="H40" s="11"/>
      <c r="I40" s="11"/>
      <c r="J40" s="11"/>
      <c r="K40" s="11"/>
      <c r="L40" s="11"/>
    </row>
    <row r="41" spans="2:12" ht="12.75" customHeight="1">
      <c r="B41" s="77"/>
      <c r="C41" s="126" t="s">
        <v>28</v>
      </c>
      <c r="D41" s="126"/>
      <c r="E41" s="126"/>
      <c r="F41" s="126"/>
      <c r="G41" s="127"/>
      <c r="H41" s="11"/>
      <c r="I41" s="11"/>
      <c r="J41" s="11"/>
      <c r="K41" s="11"/>
      <c r="L41" s="11"/>
    </row>
    <row r="42" spans="2:12" ht="12.75" customHeight="1">
      <c r="B42" s="77"/>
      <c r="C42" s="128" t="s">
        <v>79</v>
      </c>
      <c r="D42" s="128"/>
      <c r="E42" s="128"/>
      <c r="F42" s="128"/>
      <c r="G42" s="129"/>
      <c r="H42" s="11"/>
      <c r="I42" s="11"/>
      <c r="J42" s="11"/>
      <c r="K42" s="11"/>
      <c r="L42" s="11"/>
    </row>
    <row r="43" spans="2:12" ht="12.75" customHeight="1">
      <c r="B43" s="77"/>
      <c r="C43" s="130" t="s">
        <v>89</v>
      </c>
      <c r="D43" s="130"/>
      <c r="E43" s="130"/>
      <c r="F43" s="130"/>
      <c r="G43" s="131"/>
      <c r="H43" s="11"/>
      <c r="I43" s="11"/>
      <c r="J43" s="11"/>
      <c r="K43" s="11"/>
      <c r="L43" s="11"/>
    </row>
    <row r="44" spans="2:12" ht="12.75" customHeight="1">
      <c r="B44" s="77"/>
      <c r="C44" s="9"/>
      <c r="D44" s="9"/>
      <c r="E44" s="9"/>
      <c r="F44" s="9"/>
      <c r="G44" s="104"/>
      <c r="H44" s="11"/>
      <c r="I44" s="11"/>
      <c r="J44" s="11"/>
      <c r="K44" s="11"/>
      <c r="L44" s="11"/>
    </row>
    <row r="45" spans="2:10" ht="12.75" customHeight="1">
      <c r="B45" s="77"/>
      <c r="C45" s="10"/>
      <c r="D45" s="10"/>
      <c r="E45" s="91"/>
      <c r="F45" s="10"/>
      <c r="G45" s="92"/>
      <c r="H45" s="11"/>
      <c r="I45" s="11"/>
      <c r="J45" s="11"/>
    </row>
    <row r="46" spans="2:12" ht="15">
      <c r="B46" s="100"/>
      <c r="C46" s="103" t="s">
        <v>98</v>
      </c>
      <c r="D46" s="37"/>
      <c r="E46" s="20"/>
      <c r="F46" s="37"/>
      <c r="G46" s="101"/>
      <c r="H46" s="31"/>
      <c r="I46" s="31"/>
      <c r="J46" s="31"/>
      <c r="K46" s="31"/>
      <c r="L46" s="31"/>
    </row>
    <row r="47" spans="2:12" ht="15">
      <c r="B47" s="100"/>
      <c r="C47" s="106" t="s">
        <v>99</v>
      </c>
      <c r="D47" s="37"/>
      <c r="E47" s="20"/>
      <c r="F47" s="37"/>
      <c r="G47" s="101"/>
      <c r="H47" s="29"/>
      <c r="I47" s="29"/>
      <c r="J47" s="29"/>
      <c r="K47" s="29"/>
      <c r="L47" s="29"/>
    </row>
    <row r="48" spans="2:12" ht="12.75">
      <c r="B48" s="100"/>
      <c r="C48" s="106" t="s">
        <v>100</v>
      </c>
      <c r="D48" s="37"/>
      <c r="E48" s="20"/>
      <c r="F48" s="37"/>
      <c r="G48" s="101"/>
      <c r="H48" s="10"/>
      <c r="I48" s="10"/>
      <c r="J48" s="10"/>
      <c r="K48" s="10"/>
      <c r="L48" s="10"/>
    </row>
    <row r="49" spans="2:7" ht="13.5" thickBot="1">
      <c r="B49" s="12"/>
      <c r="C49" s="107" t="s">
        <v>101</v>
      </c>
      <c r="D49" s="66"/>
      <c r="E49" s="67"/>
      <c r="F49" s="66"/>
      <c r="G49" s="102"/>
    </row>
    <row r="50" spans="2:7" ht="12.75">
      <c r="B50" s="34"/>
      <c r="C50" s="37"/>
      <c r="D50" s="37"/>
      <c r="E50" s="20"/>
      <c r="F50" s="37"/>
      <c r="G50" s="20"/>
    </row>
    <row r="51" spans="2:7" ht="12.75">
      <c r="B51" s="34"/>
      <c r="C51" s="37"/>
      <c r="D51" s="37"/>
      <c r="E51" s="20"/>
      <c r="F51" s="37"/>
      <c r="G51" s="20"/>
    </row>
    <row r="52" spans="2:7" ht="12.75">
      <c r="B52" s="34"/>
      <c r="C52" s="37"/>
      <c r="D52" s="37"/>
      <c r="E52" s="20"/>
      <c r="F52" s="37"/>
      <c r="G52" s="20"/>
    </row>
    <row r="53" spans="2:7" ht="12.75">
      <c r="B53" s="34"/>
      <c r="C53" s="37"/>
      <c r="D53" s="37"/>
      <c r="E53" s="20"/>
      <c r="F53" s="37"/>
      <c r="G53" s="20"/>
    </row>
    <row r="54" spans="2:7" ht="12.75">
      <c r="B54" s="34"/>
      <c r="C54" s="37"/>
      <c r="D54" s="37"/>
      <c r="E54" s="20"/>
      <c r="F54" s="37"/>
      <c r="G54" s="20"/>
    </row>
    <row r="55" spans="2:7" ht="12.75">
      <c r="B55" s="34"/>
      <c r="C55" s="37"/>
      <c r="D55" s="37"/>
      <c r="E55" s="20"/>
      <c r="F55" s="37"/>
      <c r="G55" s="20"/>
    </row>
    <row r="56" spans="2:7" ht="12.75">
      <c r="B56" s="34"/>
      <c r="C56" s="37"/>
      <c r="D56" s="37"/>
      <c r="E56" s="20"/>
      <c r="F56" s="37"/>
      <c r="G56" s="20"/>
    </row>
    <row r="57" spans="2:7" ht="12.75">
      <c r="B57" s="34"/>
      <c r="C57" s="37"/>
      <c r="D57" s="37"/>
      <c r="E57" s="20"/>
      <c r="F57" s="37"/>
      <c r="G57" s="20"/>
    </row>
    <row r="58" spans="2:7" ht="12.75">
      <c r="B58" s="34"/>
      <c r="C58" s="37"/>
      <c r="D58" s="37"/>
      <c r="E58" s="20"/>
      <c r="F58" s="37"/>
      <c r="G58" s="20"/>
    </row>
    <row r="59" spans="2:7" ht="12.75">
      <c r="B59" s="34"/>
      <c r="C59" s="37"/>
      <c r="D59" s="37"/>
      <c r="E59" s="20"/>
      <c r="F59" s="37"/>
      <c r="G59" s="20"/>
    </row>
    <row r="60" spans="2:7" ht="12.75">
      <c r="B60" s="34"/>
      <c r="C60" s="37"/>
      <c r="D60" s="37"/>
      <c r="E60" s="20"/>
      <c r="F60" s="37"/>
      <c r="G60" s="20"/>
    </row>
    <row r="61" spans="2:7" ht="12.75">
      <c r="B61" s="34"/>
      <c r="C61" s="37"/>
      <c r="D61" s="37"/>
      <c r="F61" s="37"/>
      <c r="G61" s="20"/>
    </row>
    <row r="62" spans="2:7" ht="12.75">
      <c r="B62" s="34"/>
      <c r="C62" s="37"/>
      <c r="D62" s="37"/>
      <c r="F62" s="37"/>
      <c r="G62" s="20"/>
    </row>
    <row r="63" spans="2:7" ht="12.75">
      <c r="B63" s="34"/>
      <c r="C63" s="37"/>
      <c r="D63" s="37"/>
      <c r="F63" s="37"/>
      <c r="G63" s="20"/>
    </row>
    <row r="64" spans="2:7" ht="12.75">
      <c r="B64" s="34"/>
      <c r="C64" s="37"/>
      <c r="D64" s="37"/>
      <c r="F64" s="37"/>
      <c r="G64" s="20"/>
    </row>
    <row r="65" spans="2:7" ht="12.75">
      <c r="B65" s="34"/>
      <c r="C65" s="37"/>
      <c r="D65" s="37"/>
      <c r="F65" s="37"/>
      <c r="G65" s="20"/>
    </row>
    <row r="66" spans="2:7" ht="12.75">
      <c r="B66" s="34"/>
      <c r="C66" s="37"/>
      <c r="D66" s="37"/>
      <c r="F66" s="37"/>
      <c r="G66" s="20"/>
    </row>
    <row r="67" spans="2:7" ht="12.75">
      <c r="B67" s="34"/>
      <c r="C67" s="37"/>
      <c r="D67" s="37"/>
      <c r="F67" s="37"/>
      <c r="G67" s="20"/>
    </row>
    <row r="68" spans="2:7" ht="12.75">
      <c r="B68" s="34"/>
      <c r="C68" s="37"/>
      <c r="D68" s="37"/>
      <c r="F68" s="37"/>
      <c r="G68" s="20"/>
    </row>
    <row r="69" spans="2:7" ht="12.75">
      <c r="B69" s="34"/>
      <c r="C69" s="37"/>
      <c r="D69" s="37"/>
      <c r="F69" s="37"/>
      <c r="G69" s="20"/>
    </row>
    <row r="70" spans="2:7" ht="12.75">
      <c r="B70" s="34"/>
      <c r="C70" s="37"/>
      <c r="D70" s="37"/>
      <c r="F70" s="37"/>
      <c r="G70" s="20"/>
    </row>
    <row r="71" spans="2:7" ht="12.75">
      <c r="B71" s="34"/>
      <c r="C71" s="37"/>
      <c r="D71" s="37"/>
      <c r="F71" s="37"/>
      <c r="G71" s="20"/>
    </row>
    <row r="72" spans="2:7" ht="12.75">
      <c r="B72" s="34"/>
      <c r="C72" s="37"/>
      <c r="D72" s="37"/>
      <c r="F72" s="37"/>
      <c r="G72" s="20"/>
    </row>
    <row r="73" spans="2:7" ht="12.75">
      <c r="B73" s="34"/>
      <c r="C73" s="37"/>
      <c r="D73" s="37"/>
      <c r="F73" s="37"/>
      <c r="G73" s="20"/>
    </row>
    <row r="74" spans="2:7" ht="12.75">
      <c r="B74" s="34"/>
      <c r="C74" s="37"/>
      <c r="D74" s="37"/>
      <c r="F74" s="37"/>
      <c r="G74" s="20"/>
    </row>
    <row r="75" spans="2:7" ht="12.75">
      <c r="B75" s="34"/>
      <c r="C75" s="37"/>
      <c r="D75" s="37"/>
      <c r="F75" s="37"/>
      <c r="G75" s="20"/>
    </row>
    <row r="76" spans="2:7" ht="12.75">
      <c r="B76" s="34"/>
      <c r="C76" s="37"/>
      <c r="D76" s="37"/>
      <c r="F76" s="37"/>
      <c r="G76" s="20"/>
    </row>
    <row r="77" spans="2:7" ht="12.75">
      <c r="B77" s="34"/>
      <c r="C77" s="37"/>
      <c r="D77" s="37"/>
      <c r="F77" s="37"/>
      <c r="G77" s="20"/>
    </row>
    <row r="78" spans="2:7" ht="12.75">
      <c r="B78" s="34"/>
      <c r="C78" s="37"/>
      <c r="D78" s="37"/>
      <c r="F78" s="37"/>
      <c r="G78" s="20"/>
    </row>
    <row r="79" spans="2:7" ht="12.75">
      <c r="B79" s="34"/>
      <c r="C79" s="37"/>
      <c r="D79" s="37"/>
      <c r="F79" s="37"/>
      <c r="G79" s="20"/>
    </row>
    <row r="80" spans="2:7" ht="12.75">
      <c r="B80" s="34"/>
      <c r="C80" s="37"/>
      <c r="D80" s="37"/>
      <c r="F80" s="37"/>
      <c r="G80" s="20"/>
    </row>
    <row r="81" spans="2:7" ht="12.75">
      <c r="B81" s="34"/>
      <c r="C81" s="37"/>
      <c r="D81" s="37"/>
      <c r="F81" s="37"/>
      <c r="G81" s="20"/>
    </row>
    <row r="82" spans="2:7" ht="12.75">
      <c r="B82" s="34"/>
      <c r="C82" s="37"/>
      <c r="D82" s="37"/>
      <c r="F82" s="37"/>
      <c r="G82" s="20"/>
    </row>
    <row r="83" spans="2:7" ht="12.75">
      <c r="B83" s="34"/>
      <c r="C83" s="37"/>
      <c r="D83" s="37"/>
      <c r="F83" s="37"/>
      <c r="G83" s="20"/>
    </row>
    <row r="84" spans="2:7" ht="12.75">
      <c r="B84" s="34"/>
      <c r="C84" s="37"/>
      <c r="D84" s="37"/>
      <c r="F84" s="37"/>
      <c r="G84" s="20"/>
    </row>
    <row r="85" spans="2:7" ht="12.75">
      <c r="B85" s="34"/>
      <c r="C85" s="37"/>
      <c r="D85" s="37"/>
      <c r="F85" s="37"/>
      <c r="G85" s="20"/>
    </row>
    <row r="86" spans="2:7" ht="12.75">
      <c r="B86" s="34"/>
      <c r="C86" s="37"/>
      <c r="D86" s="37"/>
      <c r="F86" s="37"/>
      <c r="G86" s="20"/>
    </row>
    <row r="87" spans="2:7" ht="12.75">
      <c r="B87" s="34"/>
      <c r="C87" s="37"/>
      <c r="D87" s="37"/>
      <c r="F87" s="37"/>
      <c r="G87" s="20"/>
    </row>
    <row r="88" spans="2:7" ht="12.75">
      <c r="B88" s="34"/>
      <c r="C88" s="37"/>
      <c r="D88" s="37"/>
      <c r="F88" s="37"/>
      <c r="G88" s="20"/>
    </row>
    <row r="89" spans="2:7" ht="12.75">
      <c r="B89" s="34"/>
      <c r="C89" s="37"/>
      <c r="D89" s="37"/>
      <c r="F89" s="37"/>
      <c r="G89" s="20"/>
    </row>
    <row r="90" spans="2:7" ht="12.75">
      <c r="B90" s="34"/>
      <c r="C90" s="37"/>
      <c r="D90" s="37"/>
      <c r="F90" s="37"/>
      <c r="G90" s="20"/>
    </row>
    <row r="91" spans="2:7" ht="12.75">
      <c r="B91" s="34"/>
      <c r="C91" s="37"/>
      <c r="D91" s="37"/>
      <c r="F91" s="37"/>
      <c r="G91" s="20"/>
    </row>
    <row r="92" spans="2:7" ht="12.75">
      <c r="B92" s="34"/>
      <c r="C92" s="37"/>
      <c r="D92" s="37"/>
      <c r="F92" s="37"/>
      <c r="G92" s="20"/>
    </row>
    <row r="93" spans="2:7" ht="12.75">
      <c r="B93" s="34"/>
      <c r="C93" s="37"/>
      <c r="D93" s="37"/>
      <c r="F93" s="37"/>
      <c r="G93" s="20"/>
    </row>
    <row r="94" spans="2:7" ht="12.75">
      <c r="B94" s="34"/>
      <c r="C94" s="37"/>
      <c r="D94" s="37"/>
      <c r="F94" s="37"/>
      <c r="G94" s="20"/>
    </row>
    <row r="95" spans="2:7" ht="12.75">
      <c r="B95" s="34"/>
      <c r="C95" s="37"/>
      <c r="D95" s="37"/>
      <c r="F95" s="37"/>
      <c r="G95" s="20"/>
    </row>
    <row r="96" spans="2:7" ht="12.75">
      <c r="B96" s="34"/>
      <c r="C96" s="37"/>
      <c r="D96" s="37"/>
      <c r="F96" s="37"/>
      <c r="G96" s="20"/>
    </row>
    <row r="97" spans="2:7" ht="12.75">
      <c r="B97" s="34"/>
      <c r="C97" s="37"/>
      <c r="D97" s="37"/>
      <c r="F97" s="37"/>
      <c r="G97" s="20"/>
    </row>
    <row r="98" spans="2:7" ht="12.75">
      <c r="B98" s="34"/>
      <c r="C98" s="37"/>
      <c r="D98" s="37"/>
      <c r="F98" s="37"/>
      <c r="G98" s="20"/>
    </row>
    <row r="99" spans="2:7" ht="12.75">
      <c r="B99" s="34"/>
      <c r="C99" s="37"/>
      <c r="D99" s="37"/>
      <c r="F99" s="37"/>
      <c r="G99" s="20"/>
    </row>
    <row r="100" spans="2:7" ht="12.75">
      <c r="B100" s="34"/>
      <c r="C100" s="37"/>
      <c r="D100" s="37"/>
      <c r="F100" s="37"/>
      <c r="G100" s="20"/>
    </row>
    <row r="101" spans="2:7" ht="12.75">
      <c r="B101" s="34"/>
      <c r="C101" s="37"/>
      <c r="D101" s="37"/>
      <c r="F101" s="37"/>
      <c r="G101" s="20"/>
    </row>
    <row r="102" spans="2:7" ht="12.75">
      <c r="B102" s="34"/>
      <c r="C102" s="37"/>
      <c r="D102" s="37"/>
      <c r="F102" s="37"/>
      <c r="G102" s="20"/>
    </row>
    <row r="103" spans="2:7" ht="12.75">
      <c r="B103" s="34"/>
      <c r="C103" s="37"/>
      <c r="D103" s="37"/>
      <c r="F103" s="37"/>
      <c r="G103" s="20"/>
    </row>
    <row r="104" spans="2:7" ht="12.75">
      <c r="B104" s="34"/>
      <c r="C104" s="37"/>
      <c r="D104" s="37"/>
      <c r="F104" s="37"/>
      <c r="G104" s="20"/>
    </row>
    <row r="105" spans="2:7" ht="12.75">
      <c r="B105" s="34"/>
      <c r="C105" s="37"/>
      <c r="D105" s="37"/>
      <c r="F105" s="37"/>
      <c r="G105" s="20"/>
    </row>
    <row r="106" spans="2:7" ht="12.75">
      <c r="B106" s="34"/>
      <c r="C106" s="37"/>
      <c r="D106" s="37"/>
      <c r="F106" s="37"/>
      <c r="G106" s="20"/>
    </row>
    <row r="107" spans="2:7" ht="12.75">
      <c r="B107" s="34"/>
      <c r="C107" s="37"/>
      <c r="D107" s="37"/>
      <c r="F107" s="37"/>
      <c r="G107" s="20"/>
    </row>
    <row r="108" spans="2:7" ht="12.75">
      <c r="B108" s="34"/>
      <c r="C108" s="37"/>
      <c r="D108" s="37"/>
      <c r="F108" s="37"/>
      <c r="G108" s="20"/>
    </row>
    <row r="109" spans="2:7" ht="12.75">
      <c r="B109" s="34"/>
      <c r="C109" s="37"/>
      <c r="D109" s="37"/>
      <c r="F109" s="37"/>
      <c r="G109" s="20"/>
    </row>
    <row r="110" spans="2:7" ht="12.75">
      <c r="B110" s="34"/>
      <c r="C110" s="37"/>
      <c r="D110" s="37"/>
      <c r="F110" s="37"/>
      <c r="G110" s="20"/>
    </row>
    <row r="111" spans="2:7" ht="12.75">
      <c r="B111" s="34"/>
      <c r="C111" s="37"/>
      <c r="D111" s="37"/>
      <c r="F111" s="37"/>
      <c r="G111" s="20"/>
    </row>
    <row r="112" spans="2:7" ht="12.75">
      <c r="B112" s="34"/>
      <c r="C112" s="37"/>
      <c r="D112" s="37"/>
      <c r="F112" s="37"/>
      <c r="G112" s="20"/>
    </row>
    <row r="113" spans="2:7" ht="12.75">
      <c r="B113" s="34"/>
      <c r="C113" s="37"/>
      <c r="D113" s="37"/>
      <c r="F113" s="37"/>
      <c r="G113" s="20"/>
    </row>
    <row r="114" spans="2:7" ht="12.75">
      <c r="B114" s="34"/>
      <c r="C114" s="37"/>
      <c r="D114" s="37"/>
      <c r="F114" s="37"/>
      <c r="G114" s="20"/>
    </row>
    <row r="115" spans="2:7" ht="12.75">
      <c r="B115" s="34"/>
      <c r="C115" s="37"/>
      <c r="D115" s="37"/>
      <c r="F115" s="37"/>
      <c r="G115" s="20"/>
    </row>
    <row r="116" spans="2:7" ht="12.75">
      <c r="B116" s="34"/>
      <c r="C116" s="37"/>
      <c r="D116" s="37"/>
      <c r="F116" s="37"/>
      <c r="G116" s="20"/>
    </row>
    <row r="117" spans="2:7" ht="12.75">
      <c r="B117" s="34"/>
      <c r="C117" s="37"/>
      <c r="D117" s="37"/>
      <c r="F117" s="37"/>
      <c r="G117" s="20"/>
    </row>
    <row r="118" spans="2:7" ht="12.75">
      <c r="B118" s="34"/>
      <c r="C118" s="37"/>
      <c r="D118" s="37"/>
      <c r="F118" s="37"/>
      <c r="G118" s="20"/>
    </row>
    <row r="119" spans="2:7" ht="12.75">
      <c r="B119" s="34"/>
      <c r="C119" s="37"/>
      <c r="D119" s="37"/>
      <c r="F119" s="37"/>
      <c r="G119" s="20"/>
    </row>
    <row r="120" spans="2:7" ht="12.75">
      <c r="B120" s="34"/>
      <c r="C120" s="37"/>
      <c r="D120" s="37"/>
      <c r="F120" s="37"/>
      <c r="G120" s="20"/>
    </row>
    <row r="121" spans="2:7" ht="12.75">
      <c r="B121" s="34"/>
      <c r="C121" s="37"/>
      <c r="D121" s="37"/>
      <c r="F121" s="37"/>
      <c r="G121" s="20"/>
    </row>
    <row r="122" spans="2:7" ht="12.75">
      <c r="B122" s="34"/>
      <c r="C122" s="37"/>
      <c r="D122" s="37"/>
      <c r="F122" s="37"/>
      <c r="G122" s="20"/>
    </row>
    <row r="123" spans="2:7" ht="12.75">
      <c r="B123" s="34"/>
      <c r="C123" s="37"/>
      <c r="D123" s="37"/>
      <c r="F123" s="37"/>
      <c r="G123" s="20"/>
    </row>
    <row r="124" spans="2:7" ht="12.75">
      <c r="B124" s="34"/>
      <c r="C124" s="37"/>
      <c r="D124" s="37"/>
      <c r="F124" s="37"/>
      <c r="G124" s="20"/>
    </row>
    <row r="125" spans="2:7" ht="12.75">
      <c r="B125" s="34"/>
      <c r="C125" s="37"/>
      <c r="D125" s="37"/>
      <c r="F125" s="37"/>
      <c r="G125" s="20"/>
    </row>
    <row r="126" spans="2:7" ht="12.75">
      <c r="B126" s="34"/>
      <c r="C126" s="37"/>
      <c r="D126" s="37"/>
      <c r="F126" s="37"/>
      <c r="G126" s="20"/>
    </row>
    <row r="127" spans="2:7" ht="12.75">
      <c r="B127" s="34"/>
      <c r="C127" s="37"/>
      <c r="D127" s="37"/>
      <c r="F127" s="37"/>
      <c r="G127" s="20"/>
    </row>
    <row r="128" spans="2:7" ht="12.75">
      <c r="B128" s="34"/>
      <c r="C128" s="37"/>
      <c r="D128" s="37"/>
      <c r="F128" s="37"/>
      <c r="G128" s="20"/>
    </row>
    <row r="129" spans="2:7" ht="12.75">
      <c r="B129" s="34"/>
      <c r="C129" s="37"/>
      <c r="D129" s="37"/>
      <c r="F129" s="37"/>
      <c r="G129" s="20"/>
    </row>
    <row r="130" spans="2:7" ht="12.75">
      <c r="B130" s="34"/>
      <c r="C130" s="37"/>
      <c r="D130" s="37"/>
      <c r="F130" s="37"/>
      <c r="G130" s="20"/>
    </row>
    <row r="131" spans="2:7" ht="12.75">
      <c r="B131" s="34"/>
      <c r="C131" s="37"/>
      <c r="D131" s="37"/>
      <c r="F131" s="37"/>
      <c r="G131" s="20"/>
    </row>
    <row r="132" spans="2:7" ht="12.75">
      <c r="B132" s="34"/>
      <c r="C132" s="37"/>
      <c r="D132" s="37"/>
      <c r="F132" s="37"/>
      <c r="G132" s="20"/>
    </row>
    <row r="133" spans="2:4" ht="12.75">
      <c r="B133" s="34"/>
      <c r="C133" s="37"/>
      <c r="D133" s="37"/>
    </row>
    <row r="134" spans="2:4" ht="12.75">
      <c r="B134" s="34"/>
      <c r="C134" s="37"/>
      <c r="D134" s="37"/>
    </row>
    <row r="135" spans="2:4" ht="12.75">
      <c r="B135" s="34"/>
      <c r="C135" s="37"/>
      <c r="D135" s="37"/>
    </row>
    <row r="136" spans="2:4" ht="12.75">
      <c r="B136" s="34"/>
      <c r="C136" s="37"/>
      <c r="D136" s="37"/>
    </row>
    <row r="137" spans="2:4" ht="12.75">
      <c r="B137" s="34"/>
      <c r="C137" s="37"/>
      <c r="D137" s="37"/>
    </row>
    <row r="138" spans="2:4" ht="12.75">
      <c r="B138" s="34"/>
      <c r="C138" s="37"/>
      <c r="D138" s="37"/>
    </row>
    <row r="139" spans="2:4" ht="12.75">
      <c r="B139" s="34"/>
      <c r="C139" s="37"/>
      <c r="D139" s="37"/>
    </row>
    <row r="140" spans="2:4" ht="12.75">
      <c r="B140" s="34"/>
      <c r="C140" s="37"/>
      <c r="D140" s="37"/>
    </row>
    <row r="141" spans="2:4" ht="12.75">
      <c r="B141" s="34"/>
      <c r="C141" s="37"/>
      <c r="D141" s="37"/>
    </row>
    <row r="142" spans="2:4" ht="12.75">
      <c r="B142" s="34"/>
      <c r="C142" s="37"/>
      <c r="D142" s="37"/>
    </row>
  </sheetData>
  <sheetProtection/>
  <mergeCells count="17">
    <mergeCell ref="B2:G2"/>
    <mergeCell ref="B4:G4"/>
    <mergeCell ref="B5:G5"/>
    <mergeCell ref="F6:G6"/>
    <mergeCell ref="B7:B9"/>
    <mergeCell ref="C7:C9"/>
    <mergeCell ref="D7:E7"/>
    <mergeCell ref="F7:G7"/>
    <mergeCell ref="B31:C32"/>
    <mergeCell ref="C33:G33"/>
    <mergeCell ref="C34:G34"/>
    <mergeCell ref="C35:G35"/>
    <mergeCell ref="C43:G43"/>
    <mergeCell ref="C36:G36"/>
    <mergeCell ref="C37:G37"/>
    <mergeCell ref="C41:G41"/>
    <mergeCell ref="C42:G42"/>
  </mergeCells>
  <printOptions/>
  <pageMargins left="0.75" right="0.75" top="0.56" bottom="1" header="0.5" footer="0.5"/>
  <pageSetup horizontalDpi="600" verticalDpi="600" orientation="portrait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2" max="2" width="22.28125" style="0" bestFit="1" customWidth="1"/>
    <col min="3" max="4" width="17.421875" style="0" bestFit="1" customWidth="1"/>
    <col min="5" max="6" width="19.00390625" style="0" bestFit="1" customWidth="1"/>
  </cols>
  <sheetData>
    <row r="1" spans="1:6" ht="18">
      <c r="A1" s="114" t="s">
        <v>77</v>
      </c>
      <c r="B1" s="115"/>
      <c r="C1" s="115"/>
      <c r="D1" s="115"/>
      <c r="E1" s="115"/>
      <c r="F1" s="116"/>
    </row>
    <row r="2" spans="1:6" ht="12.75">
      <c r="A2" s="1"/>
      <c r="B2" s="2"/>
      <c r="C2" s="2"/>
      <c r="D2" s="16"/>
      <c r="E2" s="2"/>
      <c r="F2" s="61"/>
    </row>
    <row r="3" spans="1:6" ht="12.75">
      <c r="A3" s="117" t="s">
        <v>97</v>
      </c>
      <c r="B3" s="118"/>
      <c r="C3" s="118"/>
      <c r="D3" s="118"/>
      <c r="E3" s="118"/>
      <c r="F3" s="119"/>
    </row>
    <row r="4" spans="1:6" ht="12.75">
      <c r="A4" s="117" t="s">
        <v>125</v>
      </c>
      <c r="B4" s="118"/>
      <c r="C4" s="118"/>
      <c r="D4" s="118"/>
      <c r="E4" s="118"/>
      <c r="F4" s="119"/>
    </row>
    <row r="5" spans="1:6" ht="13.5" thickBot="1">
      <c r="A5" s="12"/>
      <c r="B5" s="66"/>
      <c r="C5" s="66"/>
      <c r="D5" s="67"/>
      <c r="E5" s="139"/>
      <c r="F5" s="140"/>
    </row>
    <row r="6" spans="1:6" ht="12.75">
      <c r="A6" s="122" t="s">
        <v>17</v>
      </c>
      <c r="B6" s="123" t="s">
        <v>0</v>
      </c>
      <c r="C6" s="124" t="s">
        <v>1</v>
      </c>
      <c r="D6" s="124"/>
      <c r="E6" s="124" t="s">
        <v>18</v>
      </c>
      <c r="F6" s="125"/>
    </row>
    <row r="7" spans="1:6" ht="12.75">
      <c r="A7" s="122"/>
      <c r="B7" s="123"/>
      <c r="C7" s="74" t="s">
        <v>126</v>
      </c>
      <c r="D7" s="75" t="s">
        <v>120</v>
      </c>
      <c r="E7" s="74" t="s">
        <v>121</v>
      </c>
      <c r="F7" s="76" t="s">
        <v>84</v>
      </c>
    </row>
    <row r="8" spans="1:6" ht="12.75">
      <c r="A8" s="122"/>
      <c r="B8" s="123"/>
      <c r="C8" s="74" t="s">
        <v>4</v>
      </c>
      <c r="D8" s="75" t="s">
        <v>15</v>
      </c>
      <c r="E8" s="74" t="s">
        <v>15</v>
      </c>
      <c r="F8" s="76" t="s">
        <v>15</v>
      </c>
    </row>
    <row r="9" spans="1:6" ht="12.75">
      <c r="A9" s="77"/>
      <c r="B9" s="6"/>
      <c r="C9" s="78"/>
      <c r="D9" s="36"/>
      <c r="E9" s="78"/>
      <c r="F9" s="79"/>
    </row>
    <row r="10" spans="1:6" ht="12.75">
      <c r="A10" s="77"/>
      <c r="B10" s="80" t="s">
        <v>19</v>
      </c>
      <c r="C10" s="78"/>
      <c r="D10" s="36"/>
      <c r="E10" s="78"/>
      <c r="F10" s="79"/>
    </row>
    <row r="11" spans="1:6" ht="12.75">
      <c r="A11" s="81" t="s">
        <v>20</v>
      </c>
      <c r="B11" s="10" t="s">
        <v>6</v>
      </c>
      <c r="C11" s="38">
        <v>2550650</v>
      </c>
      <c r="D11" s="39">
        <v>4595600</v>
      </c>
      <c r="E11" s="45">
        <v>17623114</v>
      </c>
      <c r="F11" s="63">
        <v>101450</v>
      </c>
    </row>
    <row r="12" spans="1:6" ht="12.75">
      <c r="A12" s="81" t="s">
        <v>21</v>
      </c>
      <c r="B12" s="10" t="s">
        <v>22</v>
      </c>
      <c r="C12" s="38">
        <v>2165300</v>
      </c>
      <c r="D12" s="39">
        <v>1798544</v>
      </c>
      <c r="E12" s="45">
        <v>5469484</v>
      </c>
      <c r="F12" s="63">
        <v>0</v>
      </c>
    </row>
    <row r="13" spans="1:6" ht="12.75">
      <c r="A13" s="81"/>
      <c r="B13" s="10"/>
      <c r="C13" s="38"/>
      <c r="D13" s="39"/>
      <c r="E13" s="45"/>
      <c r="F13" s="63"/>
    </row>
    <row r="14" spans="1:6" ht="12.75">
      <c r="A14" s="82"/>
      <c r="B14" s="83" t="s">
        <v>23</v>
      </c>
      <c r="C14" s="38">
        <f>SUM(C11:C12)</f>
        <v>4715950</v>
      </c>
      <c r="D14" s="39">
        <f>SUM(D11:D12)</f>
        <v>6394144</v>
      </c>
      <c r="E14" s="45">
        <f>SUM(E11:E13)</f>
        <v>23092598</v>
      </c>
      <c r="F14" s="63">
        <f>SUM(F11:F12)</f>
        <v>101450</v>
      </c>
    </row>
    <row r="15" spans="1:6" ht="12.75">
      <c r="A15" s="81"/>
      <c r="B15" s="84" t="s">
        <v>8</v>
      </c>
      <c r="C15" s="38"/>
      <c r="D15" s="39"/>
      <c r="E15" s="45"/>
      <c r="F15" s="63"/>
    </row>
    <row r="16" spans="1:6" ht="12.75">
      <c r="A16" s="81"/>
      <c r="B16" s="9" t="s">
        <v>119</v>
      </c>
      <c r="C16" s="38">
        <v>3625750</v>
      </c>
      <c r="D16" s="39">
        <v>4200130</v>
      </c>
      <c r="E16" s="45">
        <v>16208310</v>
      </c>
      <c r="F16" s="63"/>
    </row>
    <row r="17" spans="1:6" ht="38.25">
      <c r="A17" s="81"/>
      <c r="B17" s="10" t="s">
        <v>82</v>
      </c>
      <c r="C17" s="38">
        <v>996700</v>
      </c>
      <c r="D17" s="39">
        <v>2100128</v>
      </c>
      <c r="E17" s="45">
        <v>6663248</v>
      </c>
      <c r="F17" s="63">
        <v>94775</v>
      </c>
    </row>
    <row r="18" spans="1:6" ht="12.75">
      <c r="A18" s="81"/>
      <c r="B18" s="10" t="s">
        <v>78</v>
      </c>
      <c r="C18" s="38">
        <v>0</v>
      </c>
      <c r="D18" s="39"/>
      <c r="E18" s="45">
        <v>43926</v>
      </c>
      <c r="F18" s="63">
        <v>9120</v>
      </c>
    </row>
    <row r="19" spans="1:6" ht="12.75">
      <c r="A19" s="81"/>
      <c r="B19" s="10"/>
      <c r="C19" s="38"/>
      <c r="D19" s="39"/>
      <c r="E19" s="45"/>
      <c r="F19" s="63"/>
    </row>
    <row r="20" spans="1:6" ht="12.75">
      <c r="A20" s="82"/>
      <c r="B20" s="83" t="s">
        <v>24</v>
      </c>
      <c r="C20" s="38">
        <f>SUM(C16+C17+C18)</f>
        <v>4622450</v>
      </c>
      <c r="D20" s="39">
        <v>6300258</v>
      </c>
      <c r="E20" s="45">
        <f>SUM(E16+E17+E18)</f>
        <v>22915484</v>
      </c>
      <c r="F20" s="63">
        <f>SUM(F17+F18)</f>
        <v>103895</v>
      </c>
    </row>
    <row r="21" spans="1:6" ht="12.75">
      <c r="A21" s="82"/>
      <c r="B21" s="83"/>
      <c r="C21" s="38"/>
      <c r="D21" s="39"/>
      <c r="E21" s="45"/>
      <c r="F21" s="63"/>
    </row>
    <row r="22" spans="1:6" ht="25.5">
      <c r="A22" s="82">
        <v>9</v>
      </c>
      <c r="B22" s="73" t="s">
        <v>11</v>
      </c>
      <c r="C22" s="38">
        <f>C14-C20</f>
        <v>93500</v>
      </c>
      <c r="D22" s="39">
        <f>D14-D20</f>
        <v>93886</v>
      </c>
      <c r="E22" s="45">
        <f>E14-E20</f>
        <v>177114</v>
      </c>
      <c r="F22" s="63">
        <f>F14-F20</f>
        <v>-2445</v>
      </c>
    </row>
    <row r="23" spans="1:6" ht="25.5">
      <c r="A23" s="81">
        <v>10</v>
      </c>
      <c r="B23" s="10" t="s">
        <v>29</v>
      </c>
      <c r="C23" s="38">
        <f>C22</f>
        <v>93500</v>
      </c>
      <c r="D23" s="39">
        <f>D22</f>
        <v>93886</v>
      </c>
      <c r="E23" s="45">
        <f>E22</f>
        <v>177114</v>
      </c>
      <c r="F23" s="63">
        <f>F22</f>
        <v>-2445</v>
      </c>
    </row>
    <row r="24" spans="1:6" ht="12.75">
      <c r="A24" s="81">
        <v>11</v>
      </c>
      <c r="B24" s="10" t="s">
        <v>25</v>
      </c>
      <c r="C24" s="38">
        <v>0</v>
      </c>
      <c r="D24" s="39">
        <v>29011</v>
      </c>
      <c r="E24" s="45">
        <v>21375</v>
      </c>
      <c r="F24" s="63">
        <v>0</v>
      </c>
    </row>
    <row r="25" spans="1:6" ht="25.5">
      <c r="A25" s="82">
        <v>15</v>
      </c>
      <c r="B25" s="9" t="s">
        <v>30</v>
      </c>
      <c r="C25" s="38">
        <f>C23</f>
        <v>93500</v>
      </c>
      <c r="D25" s="39">
        <v>64875</v>
      </c>
      <c r="E25" s="45">
        <f>177114-21375</f>
        <v>155739</v>
      </c>
      <c r="F25" s="63">
        <f>F23</f>
        <v>-2445</v>
      </c>
    </row>
    <row r="26" spans="1:6" ht="25.5">
      <c r="A26" s="77">
        <v>16</v>
      </c>
      <c r="B26" s="10" t="s">
        <v>26</v>
      </c>
      <c r="C26" s="38"/>
      <c r="D26" s="39"/>
      <c r="E26" s="45"/>
      <c r="F26" s="63">
        <v>0</v>
      </c>
    </row>
    <row r="27" spans="1:6" ht="25.5">
      <c r="A27" s="72">
        <v>17</v>
      </c>
      <c r="B27" s="9" t="s">
        <v>81</v>
      </c>
      <c r="C27" s="38"/>
      <c r="D27" s="39"/>
      <c r="E27" s="45">
        <f>27960199-155739</f>
        <v>27804460</v>
      </c>
      <c r="F27" s="63">
        <v>27960199</v>
      </c>
    </row>
    <row r="28" spans="1:6" ht="25.5">
      <c r="A28" s="72">
        <v>18</v>
      </c>
      <c r="B28" s="9" t="s">
        <v>12</v>
      </c>
      <c r="C28" s="38">
        <v>109650000</v>
      </c>
      <c r="D28" s="39">
        <v>109650000</v>
      </c>
      <c r="E28" s="45">
        <v>109650000</v>
      </c>
      <c r="F28" s="63">
        <v>109650000</v>
      </c>
    </row>
    <row r="29" spans="1:6" ht="12.75">
      <c r="A29" s="81">
        <v>19</v>
      </c>
      <c r="B29" s="87" t="s">
        <v>14</v>
      </c>
      <c r="C29" s="88" t="s">
        <v>31</v>
      </c>
      <c r="D29" s="89">
        <v>0</v>
      </c>
      <c r="E29" s="88">
        <f>(E25/E28)*10</f>
        <v>0.01420328317373461</v>
      </c>
      <c r="F29" s="90">
        <f>(F25/F28)*10</f>
        <v>-0.00022298221614227087</v>
      </c>
    </row>
    <row r="30" spans="1:6" ht="12.75">
      <c r="A30" s="81">
        <v>20</v>
      </c>
      <c r="B30" s="87" t="s">
        <v>27</v>
      </c>
      <c r="C30" s="68">
        <v>0</v>
      </c>
      <c r="D30" s="69">
        <v>0</v>
      </c>
      <c r="E30" s="68">
        <v>0</v>
      </c>
      <c r="F30" s="70">
        <v>0</v>
      </c>
    </row>
    <row r="31" spans="1:6" ht="12.75">
      <c r="A31" s="132" t="s">
        <v>9</v>
      </c>
      <c r="B31" s="123"/>
      <c r="C31" s="10"/>
      <c r="D31" s="91"/>
      <c r="E31" s="10"/>
      <c r="F31" s="92"/>
    </row>
    <row r="32" spans="1:6" ht="12.75">
      <c r="A32" s="132"/>
      <c r="B32" s="123"/>
      <c r="C32" s="9"/>
      <c r="D32" s="93"/>
      <c r="E32" s="9"/>
      <c r="F32" s="94"/>
    </row>
    <row r="33" spans="1:6" ht="12.75">
      <c r="A33" s="81" t="s">
        <v>5</v>
      </c>
      <c r="B33" s="133" t="s">
        <v>122</v>
      </c>
      <c r="C33" s="133"/>
      <c r="D33" s="133"/>
      <c r="E33" s="133"/>
      <c r="F33" s="134"/>
    </row>
    <row r="34" spans="1:6" ht="12.75">
      <c r="A34" s="81">
        <v>2</v>
      </c>
      <c r="B34" s="133" t="s">
        <v>10</v>
      </c>
      <c r="C34" s="133"/>
      <c r="D34" s="133"/>
      <c r="E34" s="133"/>
      <c r="F34" s="134"/>
    </row>
    <row r="35" spans="1:6" ht="12.75">
      <c r="A35" s="81">
        <v>3</v>
      </c>
      <c r="B35" s="133" t="s">
        <v>123</v>
      </c>
      <c r="C35" s="133"/>
      <c r="D35" s="133"/>
      <c r="E35" s="133"/>
      <c r="F35" s="134"/>
    </row>
    <row r="36" spans="1:6" ht="12.75">
      <c r="A36" s="77"/>
      <c r="B36" s="135"/>
      <c r="C36" s="135"/>
      <c r="D36" s="135"/>
      <c r="E36" s="135"/>
      <c r="F36" s="136"/>
    </row>
    <row r="37" spans="1:6" ht="12.75">
      <c r="A37" s="77"/>
      <c r="B37" s="137" t="s">
        <v>92</v>
      </c>
      <c r="C37" s="137"/>
      <c r="D37" s="137"/>
      <c r="E37" s="137"/>
      <c r="F37" s="138"/>
    </row>
    <row r="38" spans="1:6" ht="12.75">
      <c r="A38" s="77"/>
      <c r="B38" s="95"/>
      <c r="C38" s="95"/>
      <c r="D38" s="96"/>
      <c r="E38" s="95"/>
      <c r="F38" s="97"/>
    </row>
    <row r="39" spans="1:6" ht="12.75">
      <c r="A39" s="77"/>
      <c r="B39" s="95"/>
      <c r="C39" s="95"/>
      <c r="D39" s="96"/>
      <c r="E39" s="95"/>
      <c r="F39" s="97"/>
    </row>
    <row r="40" spans="1:6" ht="12.75">
      <c r="A40" s="77"/>
      <c r="B40" s="95"/>
      <c r="C40" s="95"/>
      <c r="D40" s="96"/>
      <c r="E40" s="95"/>
      <c r="F40" s="97"/>
    </row>
    <row r="41" spans="1:6" ht="12.75">
      <c r="A41" s="77"/>
      <c r="B41" s="126" t="s">
        <v>28</v>
      </c>
      <c r="C41" s="126"/>
      <c r="D41" s="126"/>
      <c r="E41" s="126"/>
      <c r="F41" s="127"/>
    </row>
    <row r="42" spans="1:6" ht="12.75">
      <c r="A42" s="77"/>
      <c r="B42" s="128" t="s">
        <v>79</v>
      </c>
      <c r="C42" s="128"/>
      <c r="D42" s="128"/>
      <c r="E42" s="128"/>
      <c r="F42" s="129"/>
    </row>
    <row r="43" spans="1:6" ht="12.75">
      <c r="A43" s="77"/>
      <c r="B43" s="130" t="s">
        <v>124</v>
      </c>
      <c r="C43" s="130"/>
      <c r="D43" s="130"/>
      <c r="E43" s="130"/>
      <c r="F43" s="131"/>
    </row>
    <row r="44" spans="1:6" ht="12.75">
      <c r="A44" s="77"/>
      <c r="B44" s="9"/>
      <c r="C44" s="9"/>
      <c r="D44" s="9"/>
      <c r="E44" s="9"/>
      <c r="F44" s="104"/>
    </row>
    <row r="45" spans="1:6" ht="12.75">
      <c r="A45" s="77"/>
      <c r="B45" s="10"/>
      <c r="C45" s="10"/>
      <c r="D45" s="91"/>
      <c r="E45" s="10"/>
      <c r="F45" s="92"/>
    </row>
    <row r="46" spans="1:6" ht="12.75">
      <c r="A46" s="100"/>
      <c r="B46" s="103" t="s">
        <v>98</v>
      </c>
      <c r="C46" s="37"/>
      <c r="D46" s="20"/>
      <c r="E46" s="37"/>
      <c r="F46" s="101"/>
    </row>
    <row r="47" spans="1:6" ht="12.75">
      <c r="A47" s="100"/>
      <c r="B47" s="106" t="s">
        <v>99</v>
      </c>
      <c r="C47" s="37"/>
      <c r="D47" s="20"/>
      <c r="E47" s="37"/>
      <c r="F47" s="101"/>
    </row>
    <row r="48" spans="1:6" ht="12.75">
      <c r="A48" s="100"/>
      <c r="B48" s="106" t="s">
        <v>100</v>
      </c>
      <c r="C48" s="37"/>
      <c r="D48" s="20"/>
      <c r="E48" s="37"/>
      <c r="F48" s="101"/>
    </row>
    <row r="49" spans="1:6" ht="13.5" thickBot="1">
      <c r="A49" s="12"/>
      <c r="B49" s="107" t="s">
        <v>101</v>
      </c>
      <c r="C49" s="66"/>
      <c r="D49" s="67"/>
      <c r="E49" s="66"/>
      <c r="F49" s="102"/>
    </row>
  </sheetData>
  <sheetProtection/>
  <mergeCells count="17">
    <mergeCell ref="A6:A8"/>
    <mergeCell ref="B6:B8"/>
    <mergeCell ref="C6:D6"/>
    <mergeCell ref="E6:F6"/>
    <mergeCell ref="A1:F1"/>
    <mergeCell ref="A3:F3"/>
    <mergeCell ref="A4:F4"/>
    <mergeCell ref="E5:F5"/>
    <mergeCell ref="B43:F43"/>
    <mergeCell ref="B36:F36"/>
    <mergeCell ref="B37:F37"/>
    <mergeCell ref="B41:F41"/>
    <mergeCell ref="B42:F42"/>
    <mergeCell ref="A31:B32"/>
    <mergeCell ref="B33:F33"/>
    <mergeCell ref="B34:F34"/>
    <mergeCell ref="B35:F35"/>
  </mergeCells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47"/>
  <sheetViews>
    <sheetView zoomScalePageLayoutView="0" workbookViewId="0" topLeftCell="A1">
      <selection activeCell="D20" sqref="D20"/>
    </sheetView>
  </sheetViews>
  <sheetFormatPr defaultColWidth="9.140625" defaultRowHeight="12.75" customHeight="1" zeroHeight="1"/>
  <cols>
    <col min="1" max="1" width="0.85546875" style="6" customWidth="1"/>
    <col min="2" max="2" width="5.421875" style="35" customWidth="1"/>
    <col min="3" max="3" width="25.7109375" style="6" customWidth="1"/>
    <col min="4" max="4" width="19.57421875" style="6" customWidth="1"/>
    <col min="5" max="5" width="20.00390625" style="36" customWidth="1"/>
    <col min="6" max="6" width="20.8515625" style="6" customWidth="1"/>
    <col min="7" max="7" width="20.8515625" style="36" customWidth="1"/>
    <col min="8" max="10" width="12.7109375" style="6" hidden="1" customWidth="1"/>
    <col min="11" max="11" width="18.28125" style="6" hidden="1" customWidth="1"/>
    <col min="12" max="12" width="16.57421875" style="6" hidden="1" customWidth="1"/>
    <col min="13" max="15" width="9.140625" style="6" hidden="1" customWidth="1"/>
    <col min="16" max="16" width="20.8515625" style="6" hidden="1" customWidth="1"/>
    <col min="17" max="17" width="9.140625" style="6" hidden="1" customWidth="1"/>
    <col min="18" max="19" width="9.140625" style="6" customWidth="1"/>
    <col min="20" max="20" width="10.00390625" style="6" customWidth="1"/>
    <col min="21" max="16384" width="9.140625" style="6" customWidth="1"/>
  </cols>
  <sheetData>
    <row r="1" ht="3.75" customHeight="1" thickBot="1"/>
    <row r="2" spans="2:12" ht="25.5" customHeight="1">
      <c r="B2" s="114" t="s">
        <v>77</v>
      </c>
      <c r="C2" s="115"/>
      <c r="D2" s="115"/>
      <c r="E2" s="115"/>
      <c r="F2" s="115"/>
      <c r="G2" s="116"/>
      <c r="H2" s="3"/>
      <c r="I2" s="3"/>
      <c r="J2" s="3"/>
      <c r="K2" s="15"/>
      <c r="L2" s="15"/>
    </row>
    <row r="3" spans="2:12" ht="12.75" customHeight="1">
      <c r="B3" s="1"/>
      <c r="C3" s="2"/>
      <c r="D3" s="2"/>
      <c r="E3" s="32"/>
      <c r="F3" s="2"/>
      <c r="G3" s="61"/>
      <c r="H3" s="3"/>
      <c r="I3" s="3"/>
      <c r="J3" s="3"/>
      <c r="K3" s="15"/>
      <c r="L3" s="15"/>
    </row>
    <row r="4" spans="2:12" ht="12.75" customHeight="1">
      <c r="B4" s="117" t="s">
        <v>97</v>
      </c>
      <c r="C4" s="118"/>
      <c r="D4" s="118"/>
      <c r="E4" s="118"/>
      <c r="F4" s="118"/>
      <c r="G4" s="119"/>
      <c r="H4" s="4"/>
      <c r="I4" s="4"/>
      <c r="J4" s="4"/>
      <c r="K4" s="17"/>
      <c r="L4" s="17"/>
    </row>
    <row r="5" spans="2:10" ht="12.75" customHeight="1">
      <c r="B5" s="117" t="s">
        <v>112</v>
      </c>
      <c r="C5" s="118"/>
      <c r="D5" s="118"/>
      <c r="E5" s="118"/>
      <c r="F5" s="118"/>
      <c r="G5" s="119"/>
      <c r="H5" s="5"/>
      <c r="I5" s="5"/>
      <c r="J5" s="5"/>
    </row>
    <row r="6" spans="2:7" ht="12.75" customHeight="1" thickBot="1">
      <c r="B6" s="12"/>
      <c r="C6" s="66"/>
      <c r="D6" s="66"/>
      <c r="E6" s="67"/>
      <c r="F6" s="139"/>
      <c r="G6" s="140"/>
    </row>
    <row r="7" spans="2:12" ht="12.75" customHeight="1">
      <c r="B7" s="122" t="s">
        <v>17</v>
      </c>
      <c r="C7" s="123" t="s">
        <v>0</v>
      </c>
      <c r="D7" s="124" t="s">
        <v>42</v>
      </c>
      <c r="E7" s="124"/>
      <c r="F7" s="124" t="s">
        <v>18</v>
      </c>
      <c r="G7" s="125"/>
      <c r="H7" s="18"/>
      <c r="I7" s="18"/>
      <c r="J7" s="18"/>
      <c r="K7" s="18"/>
      <c r="L7" s="18"/>
    </row>
    <row r="8" spans="2:12" ht="12.75" customHeight="1">
      <c r="B8" s="122"/>
      <c r="C8" s="123"/>
      <c r="D8" s="74" t="s">
        <v>16</v>
      </c>
      <c r="E8" s="75" t="s">
        <v>113</v>
      </c>
      <c r="F8" s="74" t="s">
        <v>3</v>
      </c>
      <c r="G8" s="76" t="s">
        <v>107</v>
      </c>
      <c r="I8" s="5"/>
      <c r="J8" s="5"/>
      <c r="K8" s="5"/>
      <c r="L8" s="5"/>
    </row>
    <row r="9" spans="2:12" ht="12.75" customHeight="1">
      <c r="B9" s="122"/>
      <c r="C9" s="123"/>
      <c r="D9" s="74" t="s">
        <v>4</v>
      </c>
      <c r="E9" s="75" t="s">
        <v>4</v>
      </c>
      <c r="F9" s="74" t="s">
        <v>4</v>
      </c>
      <c r="G9" s="76" t="s">
        <v>15</v>
      </c>
      <c r="I9" s="5"/>
      <c r="J9" s="5"/>
      <c r="K9" s="5"/>
      <c r="L9" s="5"/>
    </row>
    <row r="10" spans="2:7" ht="4.5" customHeight="1">
      <c r="B10" s="77"/>
      <c r="D10" s="78"/>
      <c r="F10" s="78"/>
      <c r="G10" s="79"/>
    </row>
    <row r="11" spans="2:7" ht="12.75" customHeight="1">
      <c r="B11" s="77"/>
      <c r="C11" s="80" t="s">
        <v>19</v>
      </c>
      <c r="D11" s="74"/>
      <c r="E11" s="75"/>
      <c r="F11" s="78"/>
      <c r="G11" s="79"/>
    </row>
    <row r="12" spans="2:16" ht="12.75" customHeight="1">
      <c r="B12" s="81" t="s">
        <v>20</v>
      </c>
      <c r="C12" s="10" t="s">
        <v>6</v>
      </c>
      <c r="D12" s="38">
        <f>'30-06-2007'!F12*22%</f>
        <v>0</v>
      </c>
      <c r="E12" s="39">
        <f>F12*22%</f>
        <v>0</v>
      </c>
      <c r="F12" s="38">
        <v>0</v>
      </c>
      <c r="G12" s="62">
        <v>0</v>
      </c>
      <c r="H12" s="40">
        <f>244.04+M12</f>
        <v>87065111.29</v>
      </c>
      <c r="I12" s="40">
        <v>361</v>
      </c>
      <c r="J12" s="40">
        <f>I12-H12</f>
        <v>-87064750.29</v>
      </c>
      <c r="K12" s="40" t="s">
        <v>7</v>
      </c>
      <c r="L12" s="21"/>
      <c r="M12" s="41">
        <f>O12-279805643</f>
        <v>87064867.25</v>
      </c>
      <c r="N12" s="42">
        <f>P12-143548804.58</f>
        <v>53605990.41999999</v>
      </c>
      <c r="O12" s="43">
        <v>366870510.25</v>
      </c>
      <c r="P12" s="44">
        <v>197154795</v>
      </c>
    </row>
    <row r="13" spans="2:16" ht="12.75" customHeight="1">
      <c r="B13" s="81" t="s">
        <v>21</v>
      </c>
      <c r="C13" s="10" t="s">
        <v>22</v>
      </c>
      <c r="D13" s="38">
        <f>'30-06-2007'!F13*22%</f>
        <v>0</v>
      </c>
      <c r="E13" s="39">
        <f>F13*22%</f>
        <v>0</v>
      </c>
      <c r="F13" s="38">
        <v>0</v>
      </c>
      <c r="G13" s="62">
        <v>0</v>
      </c>
      <c r="H13" s="40">
        <f>60.87+M13</f>
        <v>1300080.87</v>
      </c>
      <c r="I13" s="40">
        <v>107.32</v>
      </c>
      <c r="J13" s="40">
        <f>I13-H13</f>
        <v>-1299973.55</v>
      </c>
      <c r="K13" s="40"/>
      <c r="L13" s="21"/>
      <c r="M13" s="41">
        <f>O13-350905</f>
        <v>1300020</v>
      </c>
      <c r="N13" s="42">
        <f>P13-622567.29</f>
        <v>323341.70999999996</v>
      </c>
      <c r="O13" s="43">
        <v>1650925</v>
      </c>
      <c r="P13" s="44">
        <v>945909</v>
      </c>
    </row>
    <row r="14" spans="2:16" ht="12.75" customHeight="1">
      <c r="B14" s="81"/>
      <c r="C14" s="10"/>
      <c r="D14" s="38"/>
      <c r="E14" s="39"/>
      <c r="F14" s="38"/>
      <c r="G14" s="62"/>
      <c r="H14" s="40"/>
      <c r="I14" s="40"/>
      <c r="J14" s="40"/>
      <c r="K14" s="40"/>
      <c r="L14" s="21"/>
      <c r="M14" s="41"/>
      <c r="N14" s="42"/>
      <c r="O14" s="43"/>
      <c r="P14" s="44"/>
    </row>
    <row r="15" spans="2:16" s="52" customFormat="1" ht="12.75" customHeight="1">
      <c r="B15" s="82"/>
      <c r="C15" s="83" t="s">
        <v>23</v>
      </c>
      <c r="D15" s="38">
        <f>SUM(D12:D14)</f>
        <v>0</v>
      </c>
      <c r="E15" s="39">
        <f>SUM(E12:E13)</f>
        <v>0</v>
      </c>
      <c r="F15" s="45">
        <f>SUM(F12:F14)</f>
        <v>0</v>
      </c>
      <c r="G15" s="63">
        <f>SUM(G12:G13)</f>
        <v>0</v>
      </c>
      <c r="H15" s="47"/>
      <c r="I15" s="47"/>
      <c r="J15" s="47"/>
      <c r="K15" s="47"/>
      <c r="L15" s="22"/>
      <c r="M15" s="48">
        <f>SUM(M12:M13)</f>
        <v>88364887.25</v>
      </c>
      <c r="N15" s="49">
        <f>SUM(N12:N13)</f>
        <v>53929332.12999999</v>
      </c>
      <c r="O15" s="50">
        <f>SUM(O12:O13)</f>
        <v>368521435.25</v>
      </c>
      <c r="P15" s="51">
        <f>SUM(P12:P13)</f>
        <v>198100704</v>
      </c>
    </row>
    <row r="16" spans="2:20" ht="12.75" customHeight="1">
      <c r="B16" s="81"/>
      <c r="C16" s="84" t="s">
        <v>8</v>
      </c>
      <c r="D16" s="38"/>
      <c r="E16" s="39"/>
      <c r="F16" s="38"/>
      <c r="G16" s="62"/>
      <c r="H16" s="40"/>
      <c r="I16" s="40"/>
      <c r="J16" s="40"/>
      <c r="K16" s="40"/>
      <c r="L16" s="21"/>
      <c r="M16" s="41"/>
      <c r="N16" s="42"/>
      <c r="O16" s="19"/>
      <c r="P16" s="37"/>
      <c r="T16" s="52"/>
    </row>
    <row r="17" spans="2:20" ht="27" customHeight="1">
      <c r="B17" s="81"/>
      <c r="C17" s="10" t="s">
        <v>80</v>
      </c>
      <c r="D17" s="38">
        <f>('31-03-2007'!F17-5500)*22%</f>
        <v>24.64</v>
      </c>
      <c r="E17" s="39">
        <f>(F17-5500)*22%</f>
        <v>31.24</v>
      </c>
      <c r="F17" s="112">
        <v>5642</v>
      </c>
      <c r="G17" s="63">
        <v>5621</v>
      </c>
      <c r="H17" s="40"/>
      <c r="I17" s="40"/>
      <c r="J17" s="40"/>
      <c r="K17" s="40"/>
      <c r="L17" s="21"/>
      <c r="M17" s="41"/>
      <c r="N17" s="42"/>
      <c r="O17" s="19"/>
      <c r="P17" s="37"/>
      <c r="T17" s="52"/>
    </row>
    <row r="18" spans="2:20" ht="12.75" customHeight="1">
      <c r="B18" s="81"/>
      <c r="C18" s="10" t="s">
        <v>78</v>
      </c>
      <c r="D18" s="38">
        <v>0</v>
      </c>
      <c r="E18" s="39">
        <v>0</v>
      </c>
      <c r="F18" s="112">
        <v>17330</v>
      </c>
      <c r="G18" s="63">
        <v>57750</v>
      </c>
      <c r="H18" s="40"/>
      <c r="I18" s="40"/>
      <c r="J18" s="40"/>
      <c r="K18" s="40"/>
      <c r="L18" s="21"/>
      <c r="M18" s="41"/>
      <c r="N18" s="42"/>
      <c r="O18" s="43"/>
      <c r="P18" s="44"/>
      <c r="T18" s="52"/>
    </row>
    <row r="19" spans="2:20" ht="12.75" customHeight="1">
      <c r="B19" s="81"/>
      <c r="C19" s="10"/>
      <c r="D19" s="38"/>
      <c r="E19" s="39"/>
      <c r="F19" s="112"/>
      <c r="G19" s="63"/>
      <c r="H19" s="40"/>
      <c r="I19" s="40"/>
      <c r="J19" s="40"/>
      <c r="K19" s="40"/>
      <c r="L19" s="21"/>
      <c r="M19" s="41"/>
      <c r="N19" s="42"/>
      <c r="O19" s="43"/>
      <c r="P19" s="44"/>
      <c r="Q19" s="6" t="s">
        <v>65</v>
      </c>
      <c r="T19" s="52"/>
    </row>
    <row r="20" spans="2:16" s="52" customFormat="1" ht="12.75" customHeight="1">
      <c r="B20" s="82"/>
      <c r="C20" s="83" t="s">
        <v>24</v>
      </c>
      <c r="D20" s="38">
        <f>SUM(D17+D18)</f>
        <v>24.64</v>
      </c>
      <c r="E20" s="39">
        <f>SUM(E17+E18)</f>
        <v>31.24</v>
      </c>
      <c r="F20" s="112">
        <f>SUM(F17+F18)</f>
        <v>22972</v>
      </c>
      <c r="G20" s="63">
        <f>SUM(G17+G18)</f>
        <v>63371</v>
      </c>
      <c r="H20" s="47"/>
      <c r="I20" s="47"/>
      <c r="J20" s="47"/>
      <c r="K20" s="47"/>
      <c r="L20" s="22"/>
      <c r="M20" s="48" t="e">
        <f>SUM(#REF!)</f>
        <v>#REF!</v>
      </c>
      <c r="N20" s="49" t="e">
        <f>SUM(#REF!)</f>
        <v>#REF!</v>
      </c>
      <c r="O20" s="50" t="e">
        <f>SUM(#REF!)</f>
        <v>#REF!</v>
      </c>
      <c r="P20" s="53" t="e">
        <f>SUM(#REF!)</f>
        <v>#REF!</v>
      </c>
    </row>
    <row r="21" spans="2:16" s="52" customFormat="1" ht="12.75" customHeight="1">
      <c r="B21" s="82"/>
      <c r="C21" s="83"/>
      <c r="D21" s="38"/>
      <c r="E21" s="39"/>
      <c r="F21" s="112"/>
      <c r="G21" s="63"/>
      <c r="H21" s="47"/>
      <c r="I21" s="47"/>
      <c r="J21" s="47"/>
      <c r="K21" s="47"/>
      <c r="L21" s="22"/>
      <c r="M21" s="48"/>
      <c r="N21" s="49"/>
      <c r="O21" s="50"/>
      <c r="P21" s="53"/>
    </row>
    <row r="22" spans="2:16" s="52" customFormat="1" ht="28.5" customHeight="1">
      <c r="B22" s="82">
        <v>9</v>
      </c>
      <c r="C22" s="73" t="s">
        <v>11</v>
      </c>
      <c r="D22" s="38">
        <f>D15-D20</f>
        <v>-24.64</v>
      </c>
      <c r="E22" s="39">
        <f>E15-E20</f>
        <v>-31.24</v>
      </c>
      <c r="F22" s="112">
        <f>F15-F20</f>
        <v>-22972</v>
      </c>
      <c r="G22" s="63">
        <f>G15-G20</f>
        <v>-63371</v>
      </c>
      <c r="H22" s="54" t="e">
        <f>#REF!-#REF!-#REF!</f>
        <v>#REF!</v>
      </c>
      <c r="I22" s="54"/>
      <c r="J22" s="54"/>
      <c r="K22" s="54"/>
      <c r="L22" s="23"/>
      <c r="M22" s="48" t="e">
        <f>M15-M20</f>
        <v>#REF!</v>
      </c>
      <c r="N22" s="49" t="e">
        <f>N15-N20</f>
        <v>#REF!</v>
      </c>
      <c r="O22" s="50" t="e">
        <f>SUM(O15)-SUM(O20)</f>
        <v>#REF!</v>
      </c>
      <c r="P22" s="53" t="e">
        <f>SUM(P15)-SUM(P20)</f>
        <v>#REF!</v>
      </c>
    </row>
    <row r="23" spans="2:16" ht="12.75" customHeight="1">
      <c r="B23" s="81">
        <v>10</v>
      </c>
      <c r="C23" s="10" t="s">
        <v>29</v>
      </c>
      <c r="D23" s="38">
        <f>D22</f>
        <v>-24.64</v>
      </c>
      <c r="E23" s="39">
        <f>E22</f>
        <v>-31.24</v>
      </c>
      <c r="F23" s="112">
        <f>F22</f>
        <v>-22972</v>
      </c>
      <c r="G23" s="63">
        <f>G22</f>
        <v>-63371</v>
      </c>
      <c r="H23" s="40">
        <v>87.84</v>
      </c>
      <c r="I23" s="40"/>
      <c r="J23" s="40"/>
      <c r="K23" s="40"/>
      <c r="L23" s="21"/>
      <c r="M23" s="41" t="e">
        <f>M22</f>
        <v>#REF!</v>
      </c>
      <c r="N23" s="42" t="e">
        <f>N22</f>
        <v>#REF!</v>
      </c>
      <c r="O23" s="43" t="e">
        <f>SUM(O22)</f>
        <v>#REF!</v>
      </c>
      <c r="P23" s="55" t="e">
        <f>SUM(P22)</f>
        <v>#REF!</v>
      </c>
    </row>
    <row r="24" spans="2:16" ht="12.75" customHeight="1">
      <c r="B24" s="81">
        <v>11</v>
      </c>
      <c r="C24" s="10" t="s">
        <v>25</v>
      </c>
      <c r="D24" s="38">
        <v>0</v>
      </c>
      <c r="E24" s="39">
        <v>0</v>
      </c>
      <c r="F24" s="112">
        <v>0</v>
      </c>
      <c r="G24" s="63">
        <v>0</v>
      </c>
      <c r="H24" s="56">
        <v>138.42</v>
      </c>
      <c r="I24" s="56"/>
      <c r="J24" s="56"/>
      <c r="K24" s="56"/>
      <c r="L24" s="24"/>
      <c r="M24" s="41">
        <v>0</v>
      </c>
      <c r="N24" s="42"/>
      <c r="O24" s="43">
        <v>0</v>
      </c>
      <c r="P24" s="44">
        <v>0</v>
      </c>
    </row>
    <row r="25" spans="2:16" s="52" customFormat="1" ht="12.75" customHeight="1">
      <c r="B25" s="82">
        <v>15</v>
      </c>
      <c r="C25" s="9" t="s">
        <v>30</v>
      </c>
      <c r="D25" s="38">
        <f>D23</f>
        <v>-24.64</v>
      </c>
      <c r="E25" s="39">
        <f>E23</f>
        <v>-31.24</v>
      </c>
      <c r="F25" s="112">
        <f>F23</f>
        <v>-22972</v>
      </c>
      <c r="G25" s="63">
        <f>G23</f>
        <v>-63371</v>
      </c>
      <c r="H25" s="57"/>
      <c r="I25" s="57"/>
      <c r="J25" s="57"/>
      <c r="K25" s="57"/>
      <c r="L25" s="25"/>
      <c r="M25" s="48" t="e">
        <f>M23</f>
        <v>#REF!</v>
      </c>
      <c r="N25" s="49" t="e">
        <f>N23-#REF!-#REF!</f>
        <v>#REF!</v>
      </c>
      <c r="O25" s="50">
        <v>13777688.27</v>
      </c>
      <c r="P25" s="51">
        <v>-2507320</v>
      </c>
    </row>
    <row r="26" spans="2:16" ht="26.25" customHeight="1">
      <c r="B26" s="77">
        <v>16</v>
      </c>
      <c r="C26" s="10" t="s">
        <v>26</v>
      </c>
      <c r="D26" s="38">
        <v>0</v>
      </c>
      <c r="E26" s="39">
        <v>0</v>
      </c>
      <c r="F26" s="112">
        <v>0</v>
      </c>
      <c r="G26" s="62">
        <v>0</v>
      </c>
      <c r="H26" s="13">
        <v>0.57</v>
      </c>
      <c r="I26" s="13"/>
      <c r="J26" s="13"/>
      <c r="K26" s="13"/>
      <c r="L26" s="26"/>
      <c r="M26" s="41">
        <v>0</v>
      </c>
      <c r="N26" s="42">
        <v>0</v>
      </c>
      <c r="O26" s="43">
        <v>0</v>
      </c>
      <c r="P26" s="44">
        <v>0</v>
      </c>
    </row>
    <row r="27" spans="2:16" s="52" customFormat="1" ht="24.75" customHeight="1">
      <c r="B27" s="72">
        <v>17</v>
      </c>
      <c r="C27" s="9" t="s">
        <v>81</v>
      </c>
      <c r="D27" s="45">
        <v>0</v>
      </c>
      <c r="E27" s="46">
        <v>0</v>
      </c>
      <c r="F27" s="112">
        <v>27912044</v>
      </c>
      <c r="G27" s="63">
        <v>27912044</v>
      </c>
      <c r="H27" s="7"/>
      <c r="I27" s="7"/>
      <c r="J27" s="7"/>
      <c r="K27" s="7"/>
      <c r="L27" s="27"/>
      <c r="M27" s="48" t="e">
        <f>M25</f>
        <v>#REF!</v>
      </c>
      <c r="N27" s="49" t="e">
        <f>N25</f>
        <v>#REF!</v>
      </c>
      <c r="O27" s="50">
        <v>13777688.27</v>
      </c>
      <c r="P27" s="51">
        <v>-2507320</v>
      </c>
    </row>
    <row r="28" spans="2:16" s="52" customFormat="1" ht="25.5" customHeight="1">
      <c r="B28" s="72">
        <v>18</v>
      </c>
      <c r="C28" s="9" t="s">
        <v>12</v>
      </c>
      <c r="D28" s="45">
        <v>109650000</v>
      </c>
      <c r="E28" s="46">
        <v>109650000</v>
      </c>
      <c r="F28" s="112">
        <v>109650000</v>
      </c>
      <c r="G28" s="63">
        <v>109650000</v>
      </c>
      <c r="H28" s="7"/>
      <c r="I28" s="7"/>
      <c r="J28" s="7"/>
      <c r="K28" s="7"/>
      <c r="L28" s="27"/>
      <c r="M28" s="50">
        <v>50950000</v>
      </c>
      <c r="N28" s="53">
        <v>50950000</v>
      </c>
      <c r="O28" s="50">
        <v>50950000</v>
      </c>
      <c r="P28" s="51">
        <f>SUM(O28)</f>
        <v>50950000</v>
      </c>
    </row>
    <row r="29" spans="2:12" ht="24.75" customHeight="1">
      <c r="B29" s="81">
        <v>19</v>
      </c>
      <c r="C29" s="87" t="s">
        <v>14</v>
      </c>
      <c r="D29" s="88" t="s">
        <v>31</v>
      </c>
      <c r="E29" s="99" t="s">
        <v>31</v>
      </c>
      <c r="F29" s="113">
        <v>0</v>
      </c>
      <c r="G29" s="90">
        <v>0</v>
      </c>
      <c r="H29" s="13"/>
      <c r="I29" s="13"/>
      <c r="J29" s="13"/>
      <c r="K29" s="13"/>
      <c r="L29" s="26"/>
    </row>
    <row r="30" spans="2:12" ht="24.75" customHeight="1" hidden="1">
      <c r="B30" s="81">
        <v>20</v>
      </c>
      <c r="C30" s="87" t="s">
        <v>27</v>
      </c>
      <c r="D30" s="58">
        <v>0</v>
      </c>
      <c r="E30" s="59">
        <v>0</v>
      </c>
      <c r="F30" s="58">
        <v>0</v>
      </c>
      <c r="G30" s="65">
        <v>0</v>
      </c>
      <c r="H30" s="13"/>
      <c r="I30" s="13"/>
      <c r="J30" s="13"/>
      <c r="K30" s="13"/>
      <c r="L30" s="26"/>
    </row>
    <row r="31" spans="2:12" ht="12.75" customHeight="1">
      <c r="B31" s="132" t="s">
        <v>9</v>
      </c>
      <c r="C31" s="123"/>
      <c r="D31" s="10"/>
      <c r="E31" s="91"/>
      <c r="F31" s="10"/>
      <c r="G31" s="92"/>
      <c r="H31" s="10"/>
      <c r="I31" s="10"/>
      <c r="J31" s="10"/>
      <c r="K31" s="60"/>
      <c r="L31" s="28"/>
    </row>
    <row r="32" spans="2:12" ht="12.75" customHeight="1">
      <c r="B32" s="132"/>
      <c r="C32" s="123"/>
      <c r="D32" s="9"/>
      <c r="E32" s="93"/>
      <c r="F32" s="9"/>
      <c r="G32" s="94"/>
      <c r="H32" s="9"/>
      <c r="I32" s="9"/>
      <c r="J32" s="9"/>
      <c r="K32" s="9"/>
      <c r="L32" s="29"/>
    </row>
    <row r="33" spans="2:12" ht="27" customHeight="1">
      <c r="B33" s="81" t="s">
        <v>5</v>
      </c>
      <c r="C33" s="133" t="s">
        <v>40</v>
      </c>
      <c r="D33" s="133"/>
      <c r="E33" s="133"/>
      <c r="F33" s="133"/>
      <c r="G33" s="134"/>
      <c r="H33" s="10"/>
      <c r="I33" s="10"/>
      <c r="J33" s="10"/>
      <c r="K33" s="10"/>
      <c r="L33" s="30"/>
    </row>
    <row r="34" spans="2:12" ht="27" customHeight="1">
      <c r="B34" s="81">
        <v>2</v>
      </c>
      <c r="C34" s="133" t="s">
        <v>10</v>
      </c>
      <c r="D34" s="133"/>
      <c r="E34" s="133"/>
      <c r="F34" s="133"/>
      <c r="G34" s="134"/>
      <c r="H34" s="10"/>
      <c r="I34" s="10"/>
      <c r="J34" s="10"/>
      <c r="K34" s="10"/>
      <c r="L34" s="30"/>
    </row>
    <row r="35" spans="2:12" ht="27.75" customHeight="1">
      <c r="B35" s="81">
        <v>3</v>
      </c>
      <c r="C35" s="133" t="s">
        <v>33</v>
      </c>
      <c r="D35" s="133"/>
      <c r="E35" s="133"/>
      <c r="F35" s="133"/>
      <c r="G35" s="134"/>
      <c r="H35" s="10"/>
      <c r="I35" s="10"/>
      <c r="J35" s="10"/>
      <c r="K35" s="10"/>
      <c r="L35" s="30"/>
    </row>
    <row r="36" spans="2:12" ht="12.75" customHeight="1">
      <c r="B36" s="77"/>
      <c r="C36" s="135"/>
      <c r="D36" s="135"/>
      <c r="E36" s="135"/>
      <c r="F36" s="135"/>
      <c r="G36" s="136"/>
      <c r="H36" s="10"/>
      <c r="I36" s="10"/>
      <c r="J36" s="10"/>
      <c r="K36" s="10"/>
      <c r="L36" s="30"/>
    </row>
    <row r="37" spans="2:12" ht="12.75" customHeight="1">
      <c r="B37" s="77"/>
      <c r="C37" s="137" t="s">
        <v>93</v>
      </c>
      <c r="D37" s="137"/>
      <c r="E37" s="137"/>
      <c r="F37" s="137"/>
      <c r="G37" s="138"/>
      <c r="H37" s="10"/>
      <c r="I37" s="10"/>
      <c r="J37" s="10"/>
      <c r="K37" s="10"/>
      <c r="L37" s="30"/>
    </row>
    <row r="38" spans="2:12" ht="12.75" customHeight="1">
      <c r="B38" s="77"/>
      <c r="C38" s="95"/>
      <c r="D38" s="95"/>
      <c r="E38" s="95"/>
      <c r="F38" s="95"/>
      <c r="G38" s="108"/>
      <c r="H38" s="10"/>
      <c r="I38" s="10"/>
      <c r="J38" s="10"/>
      <c r="K38" s="10"/>
      <c r="L38" s="30"/>
    </row>
    <row r="39" spans="2:12" ht="12.75" customHeight="1">
      <c r="B39" s="77"/>
      <c r="C39" s="95"/>
      <c r="D39" s="95"/>
      <c r="E39" s="95"/>
      <c r="F39" s="95"/>
      <c r="G39" s="108"/>
      <c r="H39" s="10"/>
      <c r="I39" s="10"/>
      <c r="J39" s="10"/>
      <c r="K39" s="10"/>
      <c r="L39" s="30"/>
    </row>
    <row r="40" spans="2:12" ht="12.75" customHeight="1">
      <c r="B40" s="77"/>
      <c r="C40" s="95"/>
      <c r="D40" s="95"/>
      <c r="E40" s="96"/>
      <c r="F40" s="95"/>
      <c r="G40" s="97"/>
      <c r="H40" s="11"/>
      <c r="I40" s="11"/>
      <c r="J40" s="11"/>
      <c r="K40" s="11"/>
      <c r="L40" s="11"/>
    </row>
    <row r="41" spans="2:12" ht="12.75" customHeight="1">
      <c r="B41" s="77"/>
      <c r="C41" s="126" t="s">
        <v>28</v>
      </c>
      <c r="D41" s="126"/>
      <c r="E41" s="126"/>
      <c r="F41" s="126"/>
      <c r="G41" s="127"/>
      <c r="H41" s="11"/>
      <c r="I41" s="11"/>
      <c r="J41" s="11"/>
      <c r="K41" s="11"/>
      <c r="L41" s="11"/>
    </row>
    <row r="42" spans="2:12" ht="12.75" customHeight="1">
      <c r="B42" s="77"/>
      <c r="C42" s="128" t="s">
        <v>79</v>
      </c>
      <c r="D42" s="128"/>
      <c r="E42" s="128"/>
      <c r="F42" s="128"/>
      <c r="G42" s="129"/>
      <c r="H42" s="11"/>
      <c r="I42" s="11"/>
      <c r="J42" s="11"/>
      <c r="K42" s="11"/>
      <c r="L42" s="11"/>
    </row>
    <row r="43" spans="2:12" ht="12.75" customHeight="1">
      <c r="B43" s="77"/>
      <c r="C43" s="130" t="s">
        <v>67</v>
      </c>
      <c r="D43" s="130"/>
      <c r="E43" s="130"/>
      <c r="F43" s="130"/>
      <c r="G43" s="131"/>
      <c r="H43" s="11"/>
      <c r="I43" s="11"/>
      <c r="J43" s="11"/>
      <c r="K43" s="11"/>
      <c r="L43" s="11"/>
    </row>
    <row r="44" spans="2:12" ht="12.75" customHeight="1">
      <c r="B44" s="77"/>
      <c r="C44" s="52"/>
      <c r="D44" s="52"/>
      <c r="E44" s="52"/>
      <c r="F44" s="52"/>
      <c r="G44" s="105"/>
      <c r="H44" s="11"/>
      <c r="I44" s="11"/>
      <c r="J44" s="11"/>
      <c r="K44" s="11"/>
      <c r="L44" s="11"/>
    </row>
    <row r="45" spans="2:12" ht="12.75" customHeight="1">
      <c r="B45" s="77"/>
      <c r="C45" s="52"/>
      <c r="D45" s="52"/>
      <c r="E45" s="52"/>
      <c r="F45" s="52"/>
      <c r="G45" s="105"/>
      <c r="H45" s="11"/>
      <c r="I45" s="11"/>
      <c r="J45" s="11"/>
      <c r="K45" s="11"/>
      <c r="L45" s="11"/>
    </row>
    <row r="46" spans="2:12" ht="12.75" customHeight="1">
      <c r="B46" s="77"/>
      <c r="C46" s="103" t="s">
        <v>98</v>
      </c>
      <c r="D46" s="52"/>
      <c r="E46" s="52"/>
      <c r="F46" s="52"/>
      <c r="G46" s="105"/>
      <c r="H46" s="11"/>
      <c r="I46" s="11"/>
      <c r="J46" s="11"/>
      <c r="K46" s="11"/>
      <c r="L46" s="11"/>
    </row>
    <row r="47" spans="2:12" ht="12.75" customHeight="1">
      <c r="B47" s="77"/>
      <c r="C47" s="106" t="s">
        <v>99</v>
      </c>
      <c r="D47" s="52"/>
      <c r="E47" s="52"/>
      <c r="F47" s="52"/>
      <c r="G47" s="105"/>
      <c r="H47" s="11"/>
      <c r="I47" s="11"/>
      <c r="J47" s="11"/>
      <c r="K47" s="11"/>
      <c r="L47" s="11"/>
    </row>
    <row r="48" spans="2:12" ht="12.75" customHeight="1">
      <c r="B48" s="77"/>
      <c r="C48" s="106" t="s">
        <v>100</v>
      </c>
      <c r="D48" s="52"/>
      <c r="E48" s="52"/>
      <c r="F48" s="52"/>
      <c r="G48" s="105"/>
      <c r="H48" s="11"/>
      <c r="I48" s="11"/>
      <c r="J48" s="11"/>
      <c r="K48" s="11"/>
      <c r="L48" s="11"/>
    </row>
    <row r="49" spans="2:12" ht="17.25" customHeight="1" thickBot="1">
      <c r="B49" s="98"/>
      <c r="C49" s="107" t="s">
        <v>101</v>
      </c>
      <c r="D49" s="110"/>
      <c r="E49" s="110"/>
      <c r="F49" s="110"/>
      <c r="G49" s="111"/>
      <c r="H49" s="11"/>
      <c r="I49" s="11"/>
      <c r="J49" s="11"/>
      <c r="K49" s="11"/>
      <c r="L49" s="11"/>
    </row>
    <row r="50" spans="2:10" ht="12.75" customHeight="1" hidden="1">
      <c r="B50" s="34"/>
      <c r="C50" s="8"/>
      <c r="D50" s="8"/>
      <c r="E50" s="14"/>
      <c r="F50" s="8"/>
      <c r="G50" s="14"/>
      <c r="H50" s="11"/>
      <c r="I50" s="11"/>
      <c r="J50" s="11"/>
    </row>
    <row r="51" spans="2:12" ht="15" hidden="1">
      <c r="B51" s="34"/>
      <c r="C51" s="33"/>
      <c r="D51" s="37"/>
      <c r="E51" s="20"/>
      <c r="F51" s="37"/>
      <c r="G51" s="20"/>
      <c r="H51" s="31"/>
      <c r="I51" s="31"/>
      <c r="J51" s="31"/>
      <c r="K51" s="31"/>
      <c r="L51" s="31"/>
    </row>
    <row r="52" spans="2:12" ht="15" hidden="1">
      <c r="B52" s="34"/>
      <c r="C52" s="37"/>
      <c r="D52" s="37"/>
      <c r="E52" s="20"/>
      <c r="F52" s="37"/>
      <c r="G52" s="20"/>
      <c r="H52" s="29"/>
      <c r="I52" s="29"/>
      <c r="J52" s="29"/>
      <c r="K52" s="29"/>
      <c r="L52" s="29"/>
    </row>
    <row r="53" spans="2:12" ht="12.75" hidden="1">
      <c r="B53" s="34"/>
      <c r="C53" s="37"/>
      <c r="D53" s="37"/>
      <c r="E53" s="20"/>
      <c r="F53" s="37"/>
      <c r="G53" s="20"/>
      <c r="H53" s="10"/>
      <c r="I53" s="10"/>
      <c r="J53" s="10"/>
      <c r="K53" s="10"/>
      <c r="L53" s="10"/>
    </row>
    <row r="54" spans="2:7" ht="12.75" hidden="1">
      <c r="B54" s="34"/>
      <c r="C54" s="37"/>
      <c r="D54" s="37"/>
      <c r="E54" s="20"/>
      <c r="F54" s="37"/>
      <c r="G54" s="20"/>
    </row>
    <row r="55" spans="2:7" ht="12.75" hidden="1">
      <c r="B55" s="34"/>
      <c r="C55" s="37"/>
      <c r="D55" s="37"/>
      <c r="E55" s="20"/>
      <c r="F55" s="37"/>
      <c r="G55" s="20"/>
    </row>
    <row r="56" spans="2:7" ht="12.75" hidden="1">
      <c r="B56" s="34"/>
      <c r="C56" s="37"/>
      <c r="D56" s="37"/>
      <c r="E56" s="20"/>
      <c r="F56" s="37"/>
      <c r="G56" s="20"/>
    </row>
    <row r="57" spans="2:7" ht="12.75" hidden="1">
      <c r="B57" s="34"/>
      <c r="C57" s="37"/>
      <c r="D57" s="37"/>
      <c r="E57" s="20"/>
      <c r="F57" s="37"/>
      <c r="G57" s="20"/>
    </row>
    <row r="58" spans="2:7" ht="12.75" hidden="1">
      <c r="B58" s="34"/>
      <c r="C58" s="37"/>
      <c r="D58" s="37"/>
      <c r="E58" s="20"/>
      <c r="F58" s="37"/>
      <c r="G58" s="20"/>
    </row>
    <row r="59" spans="2:7" ht="12.75" hidden="1">
      <c r="B59" s="34"/>
      <c r="C59" s="37"/>
      <c r="D59" s="37"/>
      <c r="E59" s="20"/>
      <c r="F59" s="37"/>
      <c r="G59" s="20"/>
    </row>
    <row r="60" spans="2:7" ht="12.75" hidden="1">
      <c r="B60" s="34"/>
      <c r="C60" s="37"/>
      <c r="D60" s="37"/>
      <c r="E60" s="20"/>
      <c r="F60" s="37"/>
      <c r="G60" s="20"/>
    </row>
    <row r="61" spans="2:7" ht="12.75" hidden="1">
      <c r="B61" s="34"/>
      <c r="C61" s="37"/>
      <c r="D61" s="37"/>
      <c r="E61" s="20"/>
      <c r="F61" s="37"/>
      <c r="G61" s="20"/>
    </row>
    <row r="62" spans="2:7" ht="12.75" hidden="1">
      <c r="B62" s="34"/>
      <c r="C62" s="37"/>
      <c r="D62" s="37"/>
      <c r="E62" s="20"/>
      <c r="F62" s="37"/>
      <c r="G62" s="20"/>
    </row>
    <row r="63" spans="2:7" ht="12.75" hidden="1">
      <c r="B63" s="34"/>
      <c r="C63" s="37"/>
      <c r="D63" s="37"/>
      <c r="E63" s="20"/>
      <c r="F63" s="37"/>
      <c r="G63" s="20"/>
    </row>
    <row r="64" spans="2:7" ht="12.75" hidden="1">
      <c r="B64" s="34"/>
      <c r="C64" s="37"/>
      <c r="D64" s="37"/>
      <c r="E64" s="20"/>
      <c r="F64" s="37"/>
      <c r="G64" s="20"/>
    </row>
    <row r="65" spans="2:7" ht="12.75" hidden="1">
      <c r="B65" s="34"/>
      <c r="C65" s="37"/>
      <c r="D65" s="37"/>
      <c r="E65" s="20"/>
      <c r="F65" s="37"/>
      <c r="G65" s="20"/>
    </row>
    <row r="66" spans="2:7" ht="12.75" hidden="1">
      <c r="B66" s="34"/>
      <c r="C66" s="37"/>
      <c r="D66" s="37"/>
      <c r="F66" s="37"/>
      <c r="G66" s="20"/>
    </row>
    <row r="67" spans="2:7" ht="12.75" hidden="1">
      <c r="B67" s="34"/>
      <c r="C67" s="37"/>
      <c r="D67" s="37"/>
      <c r="F67" s="37"/>
      <c r="G67" s="20"/>
    </row>
    <row r="68" spans="2:7" ht="12.75" hidden="1">
      <c r="B68" s="34"/>
      <c r="C68" s="37"/>
      <c r="D68" s="37"/>
      <c r="F68" s="37"/>
      <c r="G68" s="20"/>
    </row>
    <row r="69" spans="2:7" ht="12.75" hidden="1">
      <c r="B69" s="34"/>
      <c r="C69" s="37"/>
      <c r="D69" s="37"/>
      <c r="F69" s="37"/>
      <c r="G69" s="20"/>
    </row>
    <row r="70" spans="2:7" ht="12.75" hidden="1">
      <c r="B70" s="34"/>
      <c r="C70" s="37"/>
      <c r="D70" s="37"/>
      <c r="F70" s="37"/>
      <c r="G70" s="20"/>
    </row>
    <row r="71" spans="2:7" ht="12.75" hidden="1">
      <c r="B71" s="34"/>
      <c r="C71" s="37"/>
      <c r="D71" s="37"/>
      <c r="F71" s="37"/>
      <c r="G71" s="20"/>
    </row>
    <row r="72" spans="2:7" ht="12.75" hidden="1">
      <c r="B72" s="34"/>
      <c r="C72" s="37"/>
      <c r="D72" s="37"/>
      <c r="F72" s="37"/>
      <c r="G72" s="20"/>
    </row>
    <row r="73" spans="2:7" ht="12.75" hidden="1">
      <c r="B73" s="34"/>
      <c r="C73" s="37"/>
      <c r="D73" s="37"/>
      <c r="F73" s="37"/>
      <c r="G73" s="20"/>
    </row>
    <row r="74" spans="2:7" ht="12.75" hidden="1">
      <c r="B74" s="34"/>
      <c r="C74" s="37"/>
      <c r="D74" s="37"/>
      <c r="F74" s="37"/>
      <c r="G74" s="20"/>
    </row>
    <row r="75" spans="2:7" ht="12.75" hidden="1">
      <c r="B75" s="34"/>
      <c r="C75" s="37"/>
      <c r="D75" s="37"/>
      <c r="F75" s="37"/>
      <c r="G75" s="20"/>
    </row>
    <row r="76" spans="2:7" ht="12.75" hidden="1">
      <c r="B76" s="34"/>
      <c r="C76" s="37"/>
      <c r="D76" s="37"/>
      <c r="F76" s="37"/>
      <c r="G76" s="20"/>
    </row>
    <row r="77" spans="2:7" ht="12.75" hidden="1">
      <c r="B77" s="34"/>
      <c r="C77" s="37"/>
      <c r="D77" s="37"/>
      <c r="F77" s="37"/>
      <c r="G77" s="20"/>
    </row>
    <row r="78" spans="2:7" ht="12.75" hidden="1">
      <c r="B78" s="34"/>
      <c r="C78" s="37"/>
      <c r="D78" s="37"/>
      <c r="F78" s="37"/>
      <c r="G78" s="20"/>
    </row>
    <row r="79" spans="2:7" ht="12.75" hidden="1">
      <c r="B79" s="34"/>
      <c r="C79" s="37"/>
      <c r="D79" s="37"/>
      <c r="F79" s="37"/>
      <c r="G79" s="20"/>
    </row>
    <row r="80" spans="2:7" ht="12.75" hidden="1">
      <c r="B80" s="34"/>
      <c r="C80" s="37"/>
      <c r="D80" s="37"/>
      <c r="F80" s="37"/>
      <c r="G80" s="20"/>
    </row>
    <row r="81" spans="2:7" ht="12.75" hidden="1">
      <c r="B81" s="34"/>
      <c r="C81" s="37"/>
      <c r="D81" s="37"/>
      <c r="F81" s="37"/>
      <c r="G81" s="20"/>
    </row>
    <row r="82" spans="2:7" ht="12.75" hidden="1">
      <c r="B82" s="34"/>
      <c r="C82" s="37"/>
      <c r="D82" s="37"/>
      <c r="F82" s="37"/>
      <c r="G82" s="20"/>
    </row>
    <row r="83" spans="2:7" ht="12.75" hidden="1">
      <c r="B83" s="34"/>
      <c r="C83" s="37"/>
      <c r="D83" s="37"/>
      <c r="F83" s="37"/>
      <c r="G83" s="20"/>
    </row>
    <row r="84" spans="2:7" ht="12.75" hidden="1">
      <c r="B84" s="34"/>
      <c r="C84" s="37"/>
      <c r="D84" s="37"/>
      <c r="F84" s="37"/>
      <c r="G84" s="20"/>
    </row>
    <row r="85" spans="2:7" ht="12.75" hidden="1">
      <c r="B85" s="34"/>
      <c r="C85" s="37"/>
      <c r="D85" s="37"/>
      <c r="F85" s="37"/>
      <c r="G85" s="20"/>
    </row>
    <row r="86" spans="2:7" ht="12.75" hidden="1">
      <c r="B86" s="34"/>
      <c r="C86" s="37"/>
      <c r="D86" s="37"/>
      <c r="F86" s="37"/>
      <c r="G86" s="20"/>
    </row>
    <row r="87" spans="2:7" ht="12.75" hidden="1">
      <c r="B87" s="34"/>
      <c r="C87" s="37"/>
      <c r="D87" s="37"/>
      <c r="F87" s="37"/>
      <c r="G87" s="20"/>
    </row>
    <row r="88" spans="2:7" ht="12.75" hidden="1">
      <c r="B88" s="34"/>
      <c r="C88" s="37"/>
      <c r="D88" s="37"/>
      <c r="F88" s="37"/>
      <c r="G88" s="20"/>
    </row>
    <row r="89" spans="2:7" ht="12.75" hidden="1">
      <c r="B89" s="34"/>
      <c r="C89" s="37"/>
      <c r="D89" s="37"/>
      <c r="F89" s="37"/>
      <c r="G89" s="20"/>
    </row>
    <row r="90" spans="2:7" ht="12.75" hidden="1">
      <c r="B90" s="34"/>
      <c r="C90" s="37"/>
      <c r="D90" s="37"/>
      <c r="F90" s="37"/>
      <c r="G90" s="20"/>
    </row>
    <row r="91" spans="2:7" ht="12.75" hidden="1">
      <c r="B91" s="34"/>
      <c r="C91" s="37"/>
      <c r="D91" s="37"/>
      <c r="F91" s="37"/>
      <c r="G91" s="20"/>
    </row>
    <row r="92" spans="2:7" ht="12.75" hidden="1">
      <c r="B92" s="34"/>
      <c r="C92" s="37"/>
      <c r="D92" s="37"/>
      <c r="F92" s="37"/>
      <c r="G92" s="20"/>
    </row>
    <row r="93" spans="2:7" ht="12.75" hidden="1">
      <c r="B93" s="34"/>
      <c r="C93" s="37"/>
      <c r="D93" s="37"/>
      <c r="F93" s="37"/>
      <c r="G93" s="20"/>
    </row>
    <row r="94" spans="2:7" ht="12.75" hidden="1">
      <c r="B94" s="34"/>
      <c r="C94" s="37"/>
      <c r="D94" s="37"/>
      <c r="F94" s="37"/>
      <c r="G94" s="20"/>
    </row>
    <row r="95" spans="2:7" ht="12.75" hidden="1">
      <c r="B95" s="34"/>
      <c r="C95" s="37"/>
      <c r="D95" s="37"/>
      <c r="F95" s="37"/>
      <c r="G95" s="20"/>
    </row>
    <row r="96" spans="2:7" ht="12.75" hidden="1">
      <c r="B96" s="34"/>
      <c r="C96" s="37"/>
      <c r="D96" s="37"/>
      <c r="F96" s="37"/>
      <c r="G96" s="20"/>
    </row>
    <row r="97" spans="2:7" ht="12.75" hidden="1">
      <c r="B97" s="34"/>
      <c r="C97" s="37"/>
      <c r="D97" s="37"/>
      <c r="F97" s="37"/>
      <c r="G97" s="20"/>
    </row>
    <row r="98" spans="2:7" ht="12.75" hidden="1">
      <c r="B98" s="34"/>
      <c r="C98" s="37"/>
      <c r="D98" s="37"/>
      <c r="F98" s="37"/>
      <c r="G98" s="20"/>
    </row>
    <row r="99" spans="2:7" ht="12.75" hidden="1">
      <c r="B99" s="34"/>
      <c r="C99" s="37"/>
      <c r="D99" s="37"/>
      <c r="F99" s="37"/>
      <c r="G99" s="20"/>
    </row>
    <row r="100" spans="2:7" ht="12.75" hidden="1">
      <c r="B100" s="34"/>
      <c r="C100" s="37"/>
      <c r="D100" s="37"/>
      <c r="F100" s="37"/>
      <c r="G100" s="20"/>
    </row>
    <row r="101" spans="2:7" ht="12.75" hidden="1">
      <c r="B101" s="34"/>
      <c r="C101" s="37"/>
      <c r="D101" s="37"/>
      <c r="F101" s="37"/>
      <c r="G101" s="20"/>
    </row>
    <row r="102" spans="2:7" ht="12.75" hidden="1">
      <c r="B102" s="34"/>
      <c r="C102" s="37"/>
      <c r="D102" s="37"/>
      <c r="F102" s="37"/>
      <c r="G102" s="20"/>
    </row>
    <row r="103" spans="2:7" ht="12.75" hidden="1">
      <c r="B103" s="34"/>
      <c r="C103" s="37"/>
      <c r="D103" s="37"/>
      <c r="F103" s="37"/>
      <c r="G103" s="20"/>
    </row>
    <row r="104" spans="2:7" ht="12.75" hidden="1">
      <c r="B104" s="34"/>
      <c r="C104" s="37"/>
      <c r="D104" s="37"/>
      <c r="F104" s="37"/>
      <c r="G104" s="20"/>
    </row>
    <row r="105" spans="2:7" ht="12.75" hidden="1">
      <c r="B105" s="34"/>
      <c r="C105" s="37"/>
      <c r="D105" s="37"/>
      <c r="F105" s="37"/>
      <c r="G105" s="20"/>
    </row>
    <row r="106" spans="2:7" ht="12.75" hidden="1">
      <c r="B106" s="34"/>
      <c r="C106" s="37"/>
      <c r="D106" s="37"/>
      <c r="F106" s="37"/>
      <c r="G106" s="20"/>
    </row>
    <row r="107" spans="2:7" ht="12.75" hidden="1">
      <c r="B107" s="34"/>
      <c r="C107" s="37"/>
      <c r="D107" s="37"/>
      <c r="F107" s="37"/>
      <c r="G107" s="20"/>
    </row>
    <row r="108" spans="2:7" ht="12.75" hidden="1">
      <c r="B108" s="34"/>
      <c r="C108" s="37"/>
      <c r="D108" s="37"/>
      <c r="F108" s="37"/>
      <c r="G108" s="20"/>
    </row>
    <row r="109" spans="2:7" ht="12.75" hidden="1">
      <c r="B109" s="34"/>
      <c r="C109" s="37"/>
      <c r="D109" s="37"/>
      <c r="F109" s="37"/>
      <c r="G109" s="20"/>
    </row>
    <row r="110" spans="2:7" ht="12.75" hidden="1">
      <c r="B110" s="34"/>
      <c r="C110" s="37"/>
      <c r="D110" s="37"/>
      <c r="F110" s="37"/>
      <c r="G110" s="20"/>
    </row>
    <row r="111" spans="2:7" ht="12.75" hidden="1">
      <c r="B111" s="34"/>
      <c r="C111" s="37"/>
      <c r="D111" s="37"/>
      <c r="F111" s="37"/>
      <c r="G111" s="20"/>
    </row>
    <row r="112" spans="2:7" ht="12.75" hidden="1">
      <c r="B112" s="34"/>
      <c r="C112" s="37"/>
      <c r="D112" s="37"/>
      <c r="F112" s="37"/>
      <c r="G112" s="20"/>
    </row>
    <row r="113" spans="2:7" ht="12.75" hidden="1">
      <c r="B113" s="34"/>
      <c r="C113" s="37"/>
      <c r="D113" s="37"/>
      <c r="F113" s="37"/>
      <c r="G113" s="20"/>
    </row>
    <row r="114" spans="2:7" ht="12.75" hidden="1">
      <c r="B114" s="34"/>
      <c r="C114" s="37"/>
      <c r="D114" s="37"/>
      <c r="F114" s="37"/>
      <c r="G114" s="20"/>
    </row>
    <row r="115" spans="2:7" ht="12.75" hidden="1">
      <c r="B115" s="34"/>
      <c r="C115" s="37"/>
      <c r="D115" s="37"/>
      <c r="F115" s="37"/>
      <c r="G115" s="20"/>
    </row>
    <row r="116" spans="2:7" ht="12.75" hidden="1">
      <c r="B116" s="34"/>
      <c r="C116" s="37"/>
      <c r="D116" s="37"/>
      <c r="F116" s="37"/>
      <c r="G116" s="20"/>
    </row>
    <row r="117" spans="2:7" ht="12.75" hidden="1">
      <c r="B117" s="34"/>
      <c r="C117" s="37"/>
      <c r="D117" s="37"/>
      <c r="F117" s="37"/>
      <c r="G117" s="20"/>
    </row>
    <row r="118" spans="2:7" ht="12.75" hidden="1">
      <c r="B118" s="34"/>
      <c r="C118" s="37"/>
      <c r="D118" s="37"/>
      <c r="F118" s="37"/>
      <c r="G118" s="20"/>
    </row>
    <row r="119" spans="2:7" ht="12.75" hidden="1">
      <c r="B119" s="34"/>
      <c r="C119" s="37"/>
      <c r="D119" s="37"/>
      <c r="F119" s="37"/>
      <c r="G119" s="20"/>
    </row>
    <row r="120" spans="2:7" ht="12.75" hidden="1">
      <c r="B120" s="34"/>
      <c r="C120" s="37"/>
      <c r="D120" s="37"/>
      <c r="F120" s="37"/>
      <c r="G120" s="20"/>
    </row>
    <row r="121" spans="2:7" ht="12.75" hidden="1">
      <c r="B121" s="34"/>
      <c r="C121" s="37"/>
      <c r="D121" s="37"/>
      <c r="F121" s="37"/>
      <c r="G121" s="20"/>
    </row>
    <row r="122" spans="2:7" ht="12.75" hidden="1">
      <c r="B122" s="34"/>
      <c r="C122" s="37"/>
      <c r="D122" s="37"/>
      <c r="F122" s="37"/>
      <c r="G122" s="20"/>
    </row>
    <row r="123" spans="2:7" ht="12.75" hidden="1">
      <c r="B123" s="34"/>
      <c r="C123" s="37"/>
      <c r="D123" s="37"/>
      <c r="F123" s="37"/>
      <c r="G123" s="20"/>
    </row>
    <row r="124" spans="2:7" ht="12.75" hidden="1">
      <c r="B124" s="34"/>
      <c r="C124" s="37"/>
      <c r="D124" s="37"/>
      <c r="F124" s="37"/>
      <c r="G124" s="20"/>
    </row>
    <row r="125" spans="2:7" ht="12.75" hidden="1">
      <c r="B125" s="34"/>
      <c r="C125" s="37"/>
      <c r="D125" s="37"/>
      <c r="F125" s="37"/>
      <c r="G125" s="20"/>
    </row>
    <row r="126" spans="2:7" ht="12.75" hidden="1">
      <c r="B126" s="34"/>
      <c r="C126" s="37"/>
      <c r="D126" s="37"/>
      <c r="F126" s="37"/>
      <c r="G126" s="20"/>
    </row>
    <row r="127" spans="2:7" ht="12.75" hidden="1">
      <c r="B127" s="34"/>
      <c r="C127" s="37"/>
      <c r="D127" s="37"/>
      <c r="F127" s="37"/>
      <c r="G127" s="20"/>
    </row>
    <row r="128" spans="2:7" ht="12.75" hidden="1">
      <c r="B128" s="34"/>
      <c r="C128" s="37"/>
      <c r="D128" s="37"/>
      <c r="F128" s="37"/>
      <c r="G128" s="20"/>
    </row>
    <row r="129" spans="2:7" ht="12.75" hidden="1">
      <c r="B129" s="34"/>
      <c r="C129" s="37"/>
      <c r="D129" s="37"/>
      <c r="F129" s="37"/>
      <c r="G129" s="20"/>
    </row>
    <row r="130" spans="2:7" ht="12.75" hidden="1">
      <c r="B130" s="34"/>
      <c r="C130" s="37"/>
      <c r="D130" s="37"/>
      <c r="F130" s="37"/>
      <c r="G130" s="20"/>
    </row>
    <row r="131" spans="2:7" ht="12.75" hidden="1">
      <c r="B131" s="34"/>
      <c r="C131" s="37"/>
      <c r="D131" s="37"/>
      <c r="F131" s="37"/>
      <c r="G131" s="20"/>
    </row>
    <row r="132" spans="2:7" ht="12.75" hidden="1">
      <c r="B132" s="34"/>
      <c r="C132" s="37"/>
      <c r="D132" s="37"/>
      <c r="F132" s="37"/>
      <c r="G132" s="20"/>
    </row>
    <row r="133" spans="2:7" ht="12.75" hidden="1">
      <c r="B133" s="34"/>
      <c r="C133" s="37"/>
      <c r="D133" s="37"/>
      <c r="F133" s="37"/>
      <c r="G133" s="20"/>
    </row>
    <row r="134" spans="2:7" ht="12.75" hidden="1">
      <c r="B134" s="34"/>
      <c r="C134" s="37"/>
      <c r="D134" s="37"/>
      <c r="F134" s="37"/>
      <c r="G134" s="20"/>
    </row>
    <row r="135" spans="2:7" ht="12.75" hidden="1">
      <c r="B135" s="34"/>
      <c r="C135" s="37"/>
      <c r="D135" s="37"/>
      <c r="F135" s="37"/>
      <c r="G135" s="20"/>
    </row>
    <row r="136" spans="2:7" ht="12.75" hidden="1">
      <c r="B136" s="34"/>
      <c r="C136" s="37"/>
      <c r="D136" s="37"/>
      <c r="F136" s="37"/>
      <c r="G136" s="20"/>
    </row>
    <row r="137" spans="2:7" ht="12.75" hidden="1">
      <c r="B137" s="34"/>
      <c r="C137" s="37"/>
      <c r="D137" s="37"/>
      <c r="F137" s="37"/>
      <c r="G137" s="20"/>
    </row>
    <row r="138" spans="2:4" ht="12.75" hidden="1">
      <c r="B138" s="34"/>
      <c r="C138" s="37"/>
      <c r="D138" s="37"/>
    </row>
    <row r="139" spans="2:4" ht="12.75" hidden="1">
      <c r="B139" s="34"/>
      <c r="C139" s="37"/>
      <c r="D139" s="37"/>
    </row>
    <row r="140" spans="2:4" ht="12.75" hidden="1">
      <c r="B140" s="34"/>
      <c r="C140" s="37"/>
      <c r="D140" s="37"/>
    </row>
    <row r="141" spans="2:4" ht="12.75" hidden="1">
      <c r="B141" s="34"/>
      <c r="C141" s="37"/>
      <c r="D141" s="37"/>
    </row>
    <row r="142" spans="2:4" ht="12.75" hidden="1">
      <c r="B142" s="34"/>
      <c r="C142" s="37"/>
      <c r="D142" s="37"/>
    </row>
    <row r="143" spans="2:4" ht="12.75" hidden="1">
      <c r="B143" s="34"/>
      <c r="C143" s="37"/>
      <c r="D143" s="37"/>
    </row>
    <row r="144" spans="2:4" ht="12.75" hidden="1">
      <c r="B144" s="34"/>
      <c r="C144" s="37"/>
      <c r="D144" s="37"/>
    </row>
    <row r="145" spans="2:4" ht="12.75" hidden="1">
      <c r="B145" s="34"/>
      <c r="C145" s="37"/>
      <c r="D145" s="37"/>
    </row>
    <row r="146" spans="2:4" ht="12.75" hidden="1">
      <c r="B146" s="34"/>
      <c r="C146" s="37"/>
      <c r="D146" s="37"/>
    </row>
    <row r="147" spans="2:4" ht="12.75" hidden="1">
      <c r="B147" s="34"/>
      <c r="C147" s="37"/>
      <c r="D147" s="37"/>
    </row>
  </sheetData>
  <sheetProtection/>
  <mergeCells count="17">
    <mergeCell ref="C41:G41"/>
    <mergeCell ref="C42:G42"/>
    <mergeCell ref="C43:G43"/>
    <mergeCell ref="B31:C32"/>
    <mergeCell ref="C33:G33"/>
    <mergeCell ref="C34:G34"/>
    <mergeCell ref="C35:G35"/>
    <mergeCell ref="C36:G36"/>
    <mergeCell ref="C37:G37"/>
    <mergeCell ref="B2:G2"/>
    <mergeCell ref="B4:G4"/>
    <mergeCell ref="B5:G5"/>
    <mergeCell ref="F6:G6"/>
    <mergeCell ref="B7:B9"/>
    <mergeCell ref="C7:C9"/>
    <mergeCell ref="D7:E7"/>
    <mergeCell ref="F7:G7"/>
  </mergeCells>
  <printOptions/>
  <pageMargins left="0.86" right="0.32" top="0.66" bottom="0.31" header="0.34" footer="0.36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142"/>
  <sheetViews>
    <sheetView zoomScalePageLayoutView="0" workbookViewId="0" topLeftCell="A1">
      <selection activeCell="G49" sqref="B2:G49"/>
    </sheetView>
  </sheetViews>
  <sheetFormatPr defaultColWidth="9.140625" defaultRowHeight="12.75" customHeight="1"/>
  <cols>
    <col min="1" max="1" width="1.8515625" style="6" customWidth="1"/>
    <col min="2" max="2" width="5.421875" style="35" customWidth="1"/>
    <col min="3" max="3" width="25.7109375" style="6" customWidth="1"/>
    <col min="4" max="4" width="19.57421875" style="6" customWidth="1"/>
    <col min="5" max="5" width="20.00390625" style="36" customWidth="1"/>
    <col min="6" max="6" width="20.8515625" style="6" customWidth="1"/>
    <col min="7" max="7" width="20.8515625" style="36" customWidth="1"/>
    <col min="8" max="10" width="12.7109375" style="6" hidden="1" customWidth="1"/>
    <col min="11" max="11" width="18.28125" style="6" hidden="1" customWidth="1"/>
    <col min="12" max="12" width="16.57421875" style="6" customWidth="1"/>
    <col min="13" max="15" width="0" style="6" hidden="1" customWidth="1"/>
    <col min="16" max="16" width="20.8515625" style="6" hidden="1" customWidth="1"/>
    <col min="17" max="16384" width="9.140625" style="6" customWidth="1"/>
  </cols>
  <sheetData>
    <row r="1" ht="3.75" customHeight="1" thickBot="1"/>
    <row r="2" spans="2:12" ht="25.5" customHeight="1">
      <c r="B2" s="114" t="s">
        <v>77</v>
      </c>
      <c r="C2" s="115"/>
      <c r="D2" s="115"/>
      <c r="E2" s="115"/>
      <c r="F2" s="115"/>
      <c r="G2" s="116"/>
      <c r="H2" s="3"/>
      <c r="I2" s="3"/>
      <c r="J2" s="3"/>
      <c r="K2" s="15"/>
      <c r="L2" s="15"/>
    </row>
    <row r="3" spans="2:12" ht="12.75" customHeight="1">
      <c r="B3" s="1"/>
      <c r="C3" s="2"/>
      <c r="D3" s="2"/>
      <c r="E3" s="16"/>
      <c r="F3" s="2"/>
      <c r="G3" s="61"/>
      <c r="H3" s="3"/>
      <c r="I3" s="3"/>
      <c r="J3" s="3"/>
      <c r="K3" s="15"/>
      <c r="L3" s="15"/>
    </row>
    <row r="4" spans="2:12" ht="12.75" customHeight="1">
      <c r="B4" s="117" t="s">
        <v>97</v>
      </c>
      <c r="C4" s="118"/>
      <c r="D4" s="118"/>
      <c r="E4" s="118"/>
      <c r="F4" s="118"/>
      <c r="G4" s="119"/>
      <c r="H4" s="4"/>
      <c r="I4" s="4"/>
      <c r="J4" s="4"/>
      <c r="K4" s="17"/>
      <c r="L4" s="17"/>
    </row>
    <row r="5" spans="2:10" ht="12.75" customHeight="1">
      <c r="B5" s="117" t="s">
        <v>110</v>
      </c>
      <c r="C5" s="118"/>
      <c r="D5" s="118"/>
      <c r="E5" s="118"/>
      <c r="F5" s="118"/>
      <c r="G5" s="119"/>
      <c r="H5" s="5"/>
      <c r="I5" s="5"/>
      <c r="J5" s="5"/>
    </row>
    <row r="6" spans="2:7" ht="12.75" customHeight="1" thickBot="1">
      <c r="B6" s="12"/>
      <c r="C6" s="66"/>
      <c r="D6" s="66"/>
      <c r="E6" s="67"/>
      <c r="F6" s="139"/>
      <c r="G6" s="140"/>
    </row>
    <row r="7" spans="2:12" ht="12.75" customHeight="1">
      <c r="B7" s="122" t="s">
        <v>17</v>
      </c>
      <c r="C7" s="123" t="s">
        <v>0</v>
      </c>
      <c r="D7" s="124" t="s">
        <v>1</v>
      </c>
      <c r="E7" s="124"/>
      <c r="F7" s="124" t="s">
        <v>18</v>
      </c>
      <c r="G7" s="125"/>
      <c r="H7" s="18"/>
      <c r="I7" s="18"/>
      <c r="J7" s="18"/>
      <c r="K7" s="18"/>
      <c r="L7" s="18"/>
    </row>
    <row r="8" spans="2:12" ht="12.75" customHeight="1">
      <c r="B8" s="122"/>
      <c r="C8" s="123"/>
      <c r="D8" s="74" t="s">
        <v>55</v>
      </c>
      <c r="E8" s="75" t="s">
        <v>111</v>
      </c>
      <c r="F8" s="74" t="s">
        <v>3</v>
      </c>
      <c r="G8" s="76" t="s">
        <v>107</v>
      </c>
      <c r="I8" s="5"/>
      <c r="J8" s="5"/>
      <c r="K8" s="5"/>
      <c r="L8" s="5"/>
    </row>
    <row r="9" spans="2:12" ht="12.75" customHeight="1">
      <c r="B9" s="122"/>
      <c r="C9" s="123"/>
      <c r="D9" s="74" t="s">
        <v>4</v>
      </c>
      <c r="E9" s="75" t="s">
        <v>4</v>
      </c>
      <c r="F9" s="74" t="s">
        <v>15</v>
      </c>
      <c r="G9" s="76" t="s">
        <v>15</v>
      </c>
      <c r="I9" s="5"/>
      <c r="J9" s="5"/>
      <c r="K9" s="5"/>
      <c r="L9" s="5"/>
    </row>
    <row r="10" spans="2:7" ht="4.5" customHeight="1">
      <c r="B10" s="77"/>
      <c r="D10" s="78"/>
      <c r="F10" s="78"/>
      <c r="G10" s="79"/>
    </row>
    <row r="11" spans="2:7" ht="12.75" customHeight="1">
      <c r="B11" s="77"/>
      <c r="C11" s="80" t="s">
        <v>19</v>
      </c>
      <c r="D11" s="78"/>
      <c r="F11" s="78"/>
      <c r="G11" s="79"/>
    </row>
    <row r="12" spans="2:16" ht="12.75" customHeight="1">
      <c r="B12" s="81" t="s">
        <v>20</v>
      </c>
      <c r="C12" s="10" t="s">
        <v>6</v>
      </c>
      <c r="D12" s="38">
        <f>'31-03-2007'!F12*24%</f>
        <v>0</v>
      </c>
      <c r="E12" s="39">
        <f>F12*24%</f>
        <v>0</v>
      </c>
      <c r="F12" s="38">
        <v>0</v>
      </c>
      <c r="G12" s="62">
        <v>0</v>
      </c>
      <c r="H12" s="40">
        <f>244.04+M12</f>
        <v>87065111.29</v>
      </c>
      <c r="I12" s="40">
        <v>361</v>
      </c>
      <c r="J12" s="40">
        <f>I12-H12</f>
        <v>-87064750.29</v>
      </c>
      <c r="K12" s="40" t="s">
        <v>7</v>
      </c>
      <c r="L12" s="21"/>
      <c r="M12" s="41">
        <f>O12-279805643</f>
        <v>87064867.25</v>
      </c>
      <c r="N12" s="42">
        <f>P12-143548804.58</f>
        <v>53605990.41999999</v>
      </c>
      <c r="O12" s="43">
        <v>366870510.25</v>
      </c>
      <c r="P12" s="44">
        <v>197154795</v>
      </c>
    </row>
    <row r="13" spans="2:16" ht="12.75" customHeight="1">
      <c r="B13" s="81" t="s">
        <v>21</v>
      </c>
      <c r="C13" s="10" t="s">
        <v>22</v>
      </c>
      <c r="D13" s="38">
        <f>'31-03-2007'!F13*24%</f>
        <v>0</v>
      </c>
      <c r="E13" s="39">
        <f>F13*24%</f>
        <v>0</v>
      </c>
      <c r="F13" s="38">
        <v>0</v>
      </c>
      <c r="G13" s="62">
        <v>0</v>
      </c>
      <c r="H13" s="40">
        <f>60.87+M13</f>
        <v>1300080.87</v>
      </c>
      <c r="I13" s="40">
        <v>107.32</v>
      </c>
      <c r="J13" s="40">
        <f>I13-H13</f>
        <v>-1299973.55</v>
      </c>
      <c r="K13" s="40"/>
      <c r="L13" s="21"/>
      <c r="M13" s="41">
        <f>O13-350905</f>
        <v>1300020</v>
      </c>
      <c r="N13" s="42">
        <f>P13-622567.29</f>
        <v>323341.70999999996</v>
      </c>
      <c r="O13" s="43">
        <v>1650925</v>
      </c>
      <c r="P13" s="44">
        <v>945909</v>
      </c>
    </row>
    <row r="14" spans="2:16" ht="12.75" customHeight="1">
      <c r="B14" s="81"/>
      <c r="C14" s="10"/>
      <c r="D14" s="38"/>
      <c r="E14" s="39"/>
      <c r="F14" s="38"/>
      <c r="G14" s="62"/>
      <c r="H14" s="40"/>
      <c r="I14" s="40"/>
      <c r="J14" s="40"/>
      <c r="K14" s="40"/>
      <c r="L14" s="21"/>
      <c r="M14" s="41"/>
      <c r="N14" s="42"/>
      <c r="O14" s="43"/>
      <c r="P14" s="44"/>
    </row>
    <row r="15" spans="2:16" s="52" customFormat="1" ht="12.75" customHeight="1">
      <c r="B15" s="82"/>
      <c r="C15" s="83" t="s">
        <v>23</v>
      </c>
      <c r="D15" s="45">
        <f>SUM(D12:D14)</f>
        <v>0</v>
      </c>
      <c r="E15" s="46">
        <f>SUM(E12:E13)</f>
        <v>0</v>
      </c>
      <c r="F15" s="45">
        <f>SUM(F12:F14)</f>
        <v>0</v>
      </c>
      <c r="G15" s="63">
        <f>SUM(G12:G13)</f>
        <v>0</v>
      </c>
      <c r="H15" s="47"/>
      <c r="I15" s="47"/>
      <c r="J15" s="47"/>
      <c r="K15" s="47"/>
      <c r="L15" s="22"/>
      <c r="M15" s="48">
        <f>SUM(M12:M13)</f>
        <v>88364887.25</v>
      </c>
      <c r="N15" s="49">
        <f>SUM(N12:N13)</f>
        <v>53929332.12999999</v>
      </c>
      <c r="O15" s="50">
        <f>SUM(O12:O13)</f>
        <v>368521435.25</v>
      </c>
      <c r="P15" s="51">
        <f>SUM(P12:P13)</f>
        <v>198100704</v>
      </c>
    </row>
    <row r="16" spans="2:16" ht="12.75" customHeight="1">
      <c r="B16" s="81"/>
      <c r="C16" s="84" t="s">
        <v>8</v>
      </c>
      <c r="D16" s="38"/>
      <c r="E16" s="39"/>
      <c r="F16" s="38"/>
      <c r="G16" s="62"/>
      <c r="H16" s="40"/>
      <c r="I16" s="40"/>
      <c r="J16" s="40"/>
      <c r="K16" s="40"/>
      <c r="L16" s="21"/>
      <c r="M16" s="41"/>
      <c r="N16" s="42"/>
      <c r="O16" s="19"/>
      <c r="P16" s="37"/>
    </row>
    <row r="17" spans="2:16" ht="27.75" customHeight="1">
      <c r="B17" s="81"/>
      <c r="C17" s="10" t="s">
        <v>80</v>
      </c>
      <c r="D17" s="38">
        <f>('31-03-2007'!F17-5500)*24%</f>
        <v>26.88</v>
      </c>
      <c r="E17" s="39">
        <f>(F17-5500)*24%</f>
        <v>26.88</v>
      </c>
      <c r="F17" s="45">
        <v>5612</v>
      </c>
      <c r="G17" s="63">
        <v>5621</v>
      </c>
      <c r="H17" s="40"/>
      <c r="I17" s="40"/>
      <c r="J17" s="40"/>
      <c r="K17" s="40"/>
      <c r="L17" s="21"/>
      <c r="M17" s="41"/>
      <c r="N17" s="42"/>
      <c r="O17" s="19"/>
      <c r="P17" s="37"/>
    </row>
    <row r="18" spans="2:16" ht="12.75" customHeight="1">
      <c r="B18" s="81"/>
      <c r="C18" s="10" t="s">
        <v>78</v>
      </c>
      <c r="D18" s="38">
        <v>0</v>
      </c>
      <c r="E18" s="39">
        <v>0</v>
      </c>
      <c r="F18" s="45">
        <v>17330</v>
      </c>
      <c r="G18" s="63">
        <v>57750</v>
      </c>
      <c r="H18" s="40"/>
      <c r="I18" s="40"/>
      <c r="J18" s="40"/>
      <c r="K18" s="40"/>
      <c r="L18" s="21"/>
      <c r="M18" s="41"/>
      <c r="N18" s="42"/>
      <c r="O18" s="43"/>
      <c r="P18" s="44"/>
    </row>
    <row r="19" spans="2:16" ht="12.75" customHeight="1">
      <c r="B19" s="81"/>
      <c r="C19" s="10"/>
      <c r="D19" s="38"/>
      <c r="E19" s="39"/>
      <c r="F19" s="45"/>
      <c r="G19" s="63"/>
      <c r="H19" s="40"/>
      <c r="I19" s="40"/>
      <c r="J19" s="40"/>
      <c r="K19" s="40"/>
      <c r="L19" s="21"/>
      <c r="M19" s="41"/>
      <c r="N19" s="42"/>
      <c r="O19" s="43"/>
      <c r="P19" s="44"/>
    </row>
    <row r="20" spans="2:16" s="52" customFormat="1" ht="12.75" customHeight="1">
      <c r="B20" s="82"/>
      <c r="C20" s="83" t="s">
        <v>24</v>
      </c>
      <c r="D20" s="38">
        <f>SUM(D17+D18)</f>
        <v>26.88</v>
      </c>
      <c r="E20" s="39">
        <f>SUM(E17+E18)</f>
        <v>26.88</v>
      </c>
      <c r="F20" s="45">
        <f>SUM(F17+F18)</f>
        <v>22942</v>
      </c>
      <c r="G20" s="63">
        <f>SUM(G17+G18)</f>
        <v>63371</v>
      </c>
      <c r="H20" s="47"/>
      <c r="I20" s="47"/>
      <c r="J20" s="47"/>
      <c r="K20" s="47"/>
      <c r="L20" s="22"/>
      <c r="M20" s="48" t="e">
        <f>SUM(#REF!)</f>
        <v>#REF!</v>
      </c>
      <c r="N20" s="49" t="e">
        <f>SUM(#REF!)</f>
        <v>#REF!</v>
      </c>
      <c r="O20" s="50" t="e">
        <f>SUM(#REF!)</f>
        <v>#REF!</v>
      </c>
      <c r="P20" s="53" t="e">
        <f>SUM(#REF!)</f>
        <v>#REF!</v>
      </c>
    </row>
    <row r="21" spans="2:16" s="52" customFormat="1" ht="12.75" customHeight="1">
      <c r="B21" s="82"/>
      <c r="C21" s="83"/>
      <c r="D21" s="38"/>
      <c r="E21" s="39"/>
      <c r="F21" s="45"/>
      <c r="G21" s="63"/>
      <c r="H21" s="47"/>
      <c r="I21" s="47"/>
      <c r="J21" s="47"/>
      <c r="K21" s="47"/>
      <c r="L21" s="22"/>
      <c r="M21" s="48"/>
      <c r="N21" s="49"/>
      <c r="O21" s="50"/>
      <c r="P21" s="53"/>
    </row>
    <row r="22" spans="2:16" s="52" customFormat="1" ht="24.75" customHeight="1">
      <c r="B22" s="82">
        <v>9</v>
      </c>
      <c r="C22" s="73" t="s">
        <v>11</v>
      </c>
      <c r="D22" s="38">
        <f>D15-D20</f>
        <v>-26.88</v>
      </c>
      <c r="E22" s="39">
        <f>E15-E20</f>
        <v>-26.88</v>
      </c>
      <c r="F22" s="45">
        <f>F15-F20</f>
        <v>-22942</v>
      </c>
      <c r="G22" s="63">
        <f>G15-G20</f>
        <v>-63371</v>
      </c>
      <c r="H22" s="54" t="e">
        <f>#REF!-#REF!-#REF!</f>
        <v>#REF!</v>
      </c>
      <c r="I22" s="54"/>
      <c r="J22" s="54"/>
      <c r="K22" s="54"/>
      <c r="L22" s="23"/>
      <c r="M22" s="48" t="e">
        <f>M15-M20</f>
        <v>#REF!</v>
      </c>
      <c r="N22" s="49" t="e">
        <f>N15-N20</f>
        <v>#REF!</v>
      </c>
      <c r="O22" s="50" t="e">
        <f>SUM(O15)-SUM(O20)</f>
        <v>#REF!</v>
      </c>
      <c r="P22" s="53" t="e">
        <f>SUM(P15)-SUM(P20)</f>
        <v>#REF!</v>
      </c>
    </row>
    <row r="23" spans="2:16" ht="12.75" customHeight="1">
      <c r="B23" s="81">
        <v>10</v>
      </c>
      <c r="C23" s="10" t="s">
        <v>29</v>
      </c>
      <c r="D23" s="38">
        <f>D22</f>
        <v>-26.88</v>
      </c>
      <c r="E23" s="39">
        <f>E22</f>
        <v>-26.88</v>
      </c>
      <c r="F23" s="45">
        <f>F22</f>
        <v>-22942</v>
      </c>
      <c r="G23" s="63">
        <f>G22</f>
        <v>-63371</v>
      </c>
      <c r="H23" s="40">
        <v>87.84</v>
      </c>
      <c r="I23" s="40"/>
      <c r="J23" s="40"/>
      <c r="K23" s="40"/>
      <c r="L23" s="21"/>
      <c r="M23" s="41" t="e">
        <f>M22</f>
        <v>#REF!</v>
      </c>
      <c r="N23" s="42" t="e">
        <f>N22</f>
        <v>#REF!</v>
      </c>
      <c r="O23" s="43" t="e">
        <f>SUM(O22)</f>
        <v>#REF!</v>
      </c>
      <c r="P23" s="55" t="e">
        <f>SUM(P22)</f>
        <v>#REF!</v>
      </c>
    </row>
    <row r="24" spans="2:16" ht="12.75" customHeight="1">
      <c r="B24" s="81">
        <v>11</v>
      </c>
      <c r="C24" s="10" t="s">
        <v>25</v>
      </c>
      <c r="D24" s="38">
        <v>0</v>
      </c>
      <c r="E24" s="39">
        <v>0</v>
      </c>
      <c r="F24" s="45">
        <v>0</v>
      </c>
      <c r="G24" s="63">
        <v>0</v>
      </c>
      <c r="H24" s="56">
        <v>138.42</v>
      </c>
      <c r="I24" s="56"/>
      <c r="J24" s="56"/>
      <c r="K24" s="56"/>
      <c r="L24" s="24"/>
      <c r="M24" s="41">
        <v>0</v>
      </c>
      <c r="N24" s="42"/>
      <c r="O24" s="43">
        <v>0</v>
      </c>
      <c r="P24" s="44">
        <v>0</v>
      </c>
    </row>
    <row r="25" spans="2:16" s="52" customFormat="1" ht="12.75" customHeight="1">
      <c r="B25" s="82">
        <v>15</v>
      </c>
      <c r="C25" s="9" t="s">
        <v>30</v>
      </c>
      <c r="D25" s="38">
        <f>D23</f>
        <v>-26.88</v>
      </c>
      <c r="E25" s="39">
        <f>E23</f>
        <v>-26.88</v>
      </c>
      <c r="F25" s="45">
        <f>F23</f>
        <v>-22942</v>
      </c>
      <c r="G25" s="63">
        <f>G23</f>
        <v>-63371</v>
      </c>
      <c r="H25" s="57"/>
      <c r="I25" s="57"/>
      <c r="J25" s="57"/>
      <c r="K25" s="57"/>
      <c r="L25" s="25"/>
      <c r="M25" s="48" t="e">
        <f>M23</f>
        <v>#REF!</v>
      </c>
      <c r="N25" s="49" t="e">
        <f>N23-#REF!-#REF!</f>
        <v>#REF!</v>
      </c>
      <c r="O25" s="50">
        <v>13777688.27</v>
      </c>
      <c r="P25" s="51">
        <v>-2507320</v>
      </c>
    </row>
    <row r="26" spans="2:16" ht="26.25" customHeight="1">
      <c r="B26" s="77">
        <v>16</v>
      </c>
      <c r="C26" s="10" t="s">
        <v>26</v>
      </c>
      <c r="D26" s="38">
        <v>0</v>
      </c>
      <c r="E26" s="39">
        <v>0</v>
      </c>
      <c r="F26" s="38"/>
      <c r="G26" s="62">
        <v>0</v>
      </c>
      <c r="H26" s="13">
        <v>0.57</v>
      </c>
      <c r="I26" s="13"/>
      <c r="J26" s="13"/>
      <c r="K26" s="13"/>
      <c r="L26" s="26"/>
      <c r="M26" s="41">
        <v>0</v>
      </c>
      <c r="N26" s="42">
        <v>0</v>
      </c>
      <c r="O26" s="43">
        <v>0</v>
      </c>
      <c r="P26" s="44">
        <v>0</v>
      </c>
    </row>
    <row r="27" spans="2:16" s="52" customFormat="1" ht="24.75" customHeight="1">
      <c r="B27" s="72">
        <v>17</v>
      </c>
      <c r="C27" s="9" t="s">
        <v>81</v>
      </c>
      <c r="D27" s="45">
        <v>0</v>
      </c>
      <c r="E27" s="39">
        <v>0</v>
      </c>
      <c r="F27" s="45">
        <v>27912044</v>
      </c>
      <c r="G27" s="63">
        <v>27889072</v>
      </c>
      <c r="H27" s="7"/>
      <c r="I27" s="7"/>
      <c r="J27" s="7"/>
      <c r="K27" s="7"/>
      <c r="L27" s="27"/>
      <c r="M27" s="48" t="e">
        <f>M25</f>
        <v>#REF!</v>
      </c>
      <c r="N27" s="49" t="e">
        <f>N25</f>
        <v>#REF!</v>
      </c>
      <c r="O27" s="50">
        <v>13777688.27</v>
      </c>
      <c r="P27" s="51">
        <v>-2507320</v>
      </c>
    </row>
    <row r="28" spans="2:16" s="52" customFormat="1" ht="24.75" customHeight="1">
      <c r="B28" s="72">
        <v>18</v>
      </c>
      <c r="C28" s="9" t="s">
        <v>12</v>
      </c>
      <c r="D28" s="38">
        <v>109650000</v>
      </c>
      <c r="E28" s="39">
        <v>109650000</v>
      </c>
      <c r="F28" s="45">
        <v>109650000</v>
      </c>
      <c r="G28" s="63">
        <v>109650000</v>
      </c>
      <c r="H28" s="7"/>
      <c r="I28" s="7"/>
      <c r="J28" s="7"/>
      <c r="K28" s="7"/>
      <c r="L28" s="27"/>
      <c r="M28" s="50">
        <v>50950000</v>
      </c>
      <c r="N28" s="53">
        <v>50950000</v>
      </c>
      <c r="O28" s="50">
        <v>50950000</v>
      </c>
      <c r="P28" s="51">
        <f>SUM(O28)</f>
        <v>50950000</v>
      </c>
    </row>
    <row r="29" spans="2:12" ht="24.75" customHeight="1">
      <c r="B29" s="81">
        <v>19</v>
      </c>
      <c r="C29" s="87" t="s">
        <v>14</v>
      </c>
      <c r="D29" s="88" t="s">
        <v>31</v>
      </c>
      <c r="E29" s="99" t="s">
        <v>31</v>
      </c>
      <c r="F29" s="88" t="s">
        <v>31</v>
      </c>
      <c r="G29" s="90">
        <v>0</v>
      </c>
      <c r="H29" s="13"/>
      <c r="I29" s="13"/>
      <c r="J29" s="13"/>
      <c r="K29" s="13"/>
      <c r="L29" s="26"/>
    </row>
    <row r="30" spans="2:12" ht="24.75" customHeight="1" hidden="1">
      <c r="B30" s="81">
        <v>20</v>
      </c>
      <c r="C30" s="87" t="s">
        <v>27</v>
      </c>
      <c r="D30" s="58">
        <v>0</v>
      </c>
      <c r="E30" s="59">
        <v>0</v>
      </c>
      <c r="F30" s="58">
        <v>0</v>
      </c>
      <c r="G30" s="65">
        <v>0</v>
      </c>
      <c r="H30" s="13"/>
      <c r="I30" s="13"/>
      <c r="J30" s="13"/>
      <c r="K30" s="13"/>
      <c r="L30" s="26"/>
    </row>
    <row r="31" spans="2:12" ht="12.75" customHeight="1">
      <c r="B31" s="132" t="s">
        <v>9</v>
      </c>
      <c r="C31" s="123"/>
      <c r="D31" s="10"/>
      <c r="E31" s="91"/>
      <c r="F31" s="10"/>
      <c r="G31" s="92"/>
      <c r="H31" s="10"/>
      <c r="I31" s="10"/>
      <c r="J31" s="10"/>
      <c r="K31" s="60"/>
      <c r="L31" s="28"/>
    </row>
    <row r="32" spans="2:12" ht="12.75" customHeight="1">
      <c r="B32" s="132"/>
      <c r="C32" s="123"/>
      <c r="D32" s="9"/>
      <c r="E32" s="93"/>
      <c r="F32" s="9"/>
      <c r="G32" s="94"/>
      <c r="H32" s="9"/>
      <c r="I32" s="9"/>
      <c r="J32" s="9"/>
      <c r="K32" s="9"/>
      <c r="L32" s="29"/>
    </row>
    <row r="33" spans="2:12" ht="24.75" customHeight="1">
      <c r="B33" s="81" t="s">
        <v>5</v>
      </c>
      <c r="C33" s="133" t="s">
        <v>36</v>
      </c>
      <c r="D33" s="133"/>
      <c r="E33" s="133"/>
      <c r="F33" s="133"/>
      <c r="G33" s="134"/>
      <c r="H33" s="10"/>
      <c r="I33" s="10"/>
      <c r="J33" s="10"/>
      <c r="K33" s="10"/>
      <c r="L33" s="30"/>
    </row>
    <row r="34" spans="2:12" ht="24.75" customHeight="1">
      <c r="B34" s="81">
        <v>2</v>
      </c>
      <c r="C34" s="133" t="s">
        <v>10</v>
      </c>
      <c r="D34" s="133"/>
      <c r="E34" s="133"/>
      <c r="F34" s="133"/>
      <c r="G34" s="134"/>
      <c r="H34" s="10"/>
      <c r="I34" s="10"/>
      <c r="J34" s="10"/>
      <c r="K34" s="10"/>
      <c r="L34" s="30"/>
    </row>
    <row r="35" spans="2:12" ht="27.75" customHeight="1">
      <c r="B35" s="81">
        <v>3</v>
      </c>
      <c r="C35" s="133" t="s">
        <v>35</v>
      </c>
      <c r="D35" s="133"/>
      <c r="E35" s="133"/>
      <c r="F35" s="133"/>
      <c r="G35" s="134"/>
      <c r="H35" s="10"/>
      <c r="I35" s="10"/>
      <c r="J35" s="10"/>
      <c r="K35" s="10"/>
      <c r="L35" s="30"/>
    </row>
    <row r="36" spans="2:12" ht="12.75" customHeight="1">
      <c r="B36" s="77"/>
      <c r="C36" s="135"/>
      <c r="D36" s="135"/>
      <c r="E36" s="135"/>
      <c r="F36" s="135"/>
      <c r="G36" s="136"/>
      <c r="H36" s="10"/>
      <c r="I36" s="10"/>
      <c r="J36" s="10"/>
      <c r="K36" s="10"/>
      <c r="L36" s="30"/>
    </row>
    <row r="37" spans="2:12" ht="12.75" customHeight="1">
      <c r="B37" s="77"/>
      <c r="C37" s="137" t="s">
        <v>92</v>
      </c>
      <c r="D37" s="137"/>
      <c r="E37" s="137"/>
      <c r="F37" s="137"/>
      <c r="G37" s="138"/>
      <c r="H37" s="10"/>
      <c r="I37" s="10"/>
      <c r="J37" s="10"/>
      <c r="K37" s="10"/>
      <c r="L37" s="30"/>
    </row>
    <row r="38" spans="2:12" ht="12.75" customHeight="1">
      <c r="B38" s="77"/>
      <c r="C38" s="95"/>
      <c r="D38" s="95"/>
      <c r="E38" s="95"/>
      <c r="F38" s="95"/>
      <c r="G38" s="108"/>
      <c r="H38" s="10"/>
      <c r="I38" s="10"/>
      <c r="J38" s="10"/>
      <c r="K38" s="10"/>
      <c r="L38" s="30"/>
    </row>
    <row r="39" spans="2:12" ht="12.75" customHeight="1">
      <c r="B39" s="77"/>
      <c r="C39" s="95"/>
      <c r="D39" s="95"/>
      <c r="E39" s="95"/>
      <c r="F39" s="95"/>
      <c r="G39" s="108"/>
      <c r="H39" s="10"/>
      <c r="I39" s="10"/>
      <c r="J39" s="10"/>
      <c r="K39" s="10"/>
      <c r="L39" s="30"/>
    </row>
    <row r="40" spans="2:12" ht="12.75" customHeight="1">
      <c r="B40" s="77"/>
      <c r="C40" s="95"/>
      <c r="D40" s="95"/>
      <c r="E40" s="96"/>
      <c r="F40" s="95"/>
      <c r="G40" s="97"/>
      <c r="H40" s="11"/>
      <c r="I40" s="11"/>
      <c r="J40" s="11"/>
      <c r="K40" s="11"/>
      <c r="L40" s="11"/>
    </row>
    <row r="41" spans="2:12" ht="12.75" customHeight="1">
      <c r="B41" s="77"/>
      <c r="C41" s="126" t="s">
        <v>28</v>
      </c>
      <c r="D41" s="126"/>
      <c r="E41" s="126"/>
      <c r="F41" s="126"/>
      <c r="G41" s="127"/>
      <c r="H41" s="11"/>
      <c r="I41" s="11"/>
      <c r="J41" s="11"/>
      <c r="K41" s="11"/>
      <c r="L41" s="11"/>
    </row>
    <row r="42" spans="2:12" ht="12.75" customHeight="1">
      <c r="B42" s="77"/>
      <c r="C42" s="128" t="s">
        <v>79</v>
      </c>
      <c r="D42" s="128"/>
      <c r="E42" s="128"/>
      <c r="F42" s="128"/>
      <c r="G42" s="129"/>
      <c r="H42" s="11"/>
      <c r="I42" s="11"/>
      <c r="J42" s="11"/>
      <c r="K42" s="11"/>
      <c r="L42" s="11"/>
    </row>
    <row r="43" spans="2:12" ht="12.75" customHeight="1">
      <c r="B43" s="77"/>
      <c r="C43" s="130" t="s">
        <v>68</v>
      </c>
      <c r="D43" s="130"/>
      <c r="E43" s="130"/>
      <c r="F43" s="130"/>
      <c r="G43" s="131"/>
      <c r="H43" s="11"/>
      <c r="I43" s="11"/>
      <c r="J43" s="11"/>
      <c r="K43" s="11"/>
      <c r="L43" s="11"/>
    </row>
    <row r="44" spans="2:12" ht="12.75" customHeight="1">
      <c r="B44" s="77"/>
      <c r="C44" s="9"/>
      <c r="D44" s="9"/>
      <c r="E44" s="9"/>
      <c r="F44" s="9"/>
      <c r="G44" s="104"/>
      <c r="H44" s="11"/>
      <c r="I44" s="11"/>
      <c r="J44" s="11"/>
      <c r="K44" s="11"/>
      <c r="L44" s="11"/>
    </row>
    <row r="45" spans="2:10" ht="12.75" customHeight="1">
      <c r="B45" s="77"/>
      <c r="C45" s="10"/>
      <c r="D45" s="10"/>
      <c r="E45" s="91"/>
      <c r="F45" s="10"/>
      <c r="G45" s="92"/>
      <c r="H45" s="11"/>
      <c r="I45" s="11"/>
      <c r="J45" s="11"/>
    </row>
    <row r="46" spans="2:12" ht="15">
      <c r="B46" s="100"/>
      <c r="C46" s="103" t="s">
        <v>98</v>
      </c>
      <c r="D46" s="37"/>
      <c r="E46" s="20"/>
      <c r="F46" s="37"/>
      <c r="G46" s="101"/>
      <c r="H46" s="31"/>
      <c r="I46" s="31"/>
      <c r="J46" s="31"/>
      <c r="K46" s="31"/>
      <c r="L46" s="31"/>
    </row>
    <row r="47" spans="2:12" ht="15">
      <c r="B47" s="100"/>
      <c r="C47" s="106" t="s">
        <v>99</v>
      </c>
      <c r="D47" s="37"/>
      <c r="E47" s="20"/>
      <c r="F47" s="37"/>
      <c r="G47" s="101"/>
      <c r="H47" s="29"/>
      <c r="I47" s="29"/>
      <c r="J47" s="29"/>
      <c r="K47" s="29"/>
      <c r="L47" s="29"/>
    </row>
    <row r="48" spans="2:12" ht="12.75">
      <c r="B48" s="100"/>
      <c r="C48" s="106" t="s">
        <v>100</v>
      </c>
      <c r="D48" s="37"/>
      <c r="E48" s="20"/>
      <c r="F48" s="37"/>
      <c r="G48" s="101"/>
      <c r="H48" s="10"/>
      <c r="I48" s="10"/>
      <c r="J48" s="10"/>
      <c r="K48" s="10"/>
      <c r="L48" s="10"/>
    </row>
    <row r="49" spans="2:7" ht="13.5" thickBot="1">
      <c r="B49" s="12"/>
      <c r="C49" s="107" t="s">
        <v>101</v>
      </c>
      <c r="D49" s="66"/>
      <c r="E49" s="67"/>
      <c r="F49" s="66"/>
      <c r="G49" s="102"/>
    </row>
    <row r="50" spans="2:7" ht="12.75">
      <c r="B50" s="34"/>
      <c r="C50" s="37"/>
      <c r="D50" s="37"/>
      <c r="E50" s="20"/>
      <c r="F50" s="37"/>
      <c r="G50" s="20"/>
    </row>
    <row r="51" spans="2:7" ht="12.75">
      <c r="B51" s="34"/>
      <c r="C51" s="37"/>
      <c r="D51" s="37"/>
      <c r="E51" s="20"/>
      <c r="F51" s="37"/>
      <c r="G51" s="20"/>
    </row>
    <row r="52" spans="2:7" ht="12.75">
      <c r="B52" s="34"/>
      <c r="C52" s="37"/>
      <c r="D52" s="37"/>
      <c r="E52" s="20"/>
      <c r="F52" s="37"/>
      <c r="G52" s="20"/>
    </row>
    <row r="53" spans="2:7" ht="12.75">
      <c r="B53" s="34"/>
      <c r="C53" s="37"/>
      <c r="D53" s="37"/>
      <c r="E53" s="20"/>
      <c r="F53" s="37"/>
      <c r="G53" s="20"/>
    </row>
    <row r="54" spans="2:7" ht="12.75">
      <c r="B54" s="34"/>
      <c r="C54" s="37"/>
      <c r="D54" s="37"/>
      <c r="E54" s="20"/>
      <c r="F54" s="37"/>
      <c r="G54" s="20"/>
    </row>
    <row r="55" spans="2:7" ht="12.75">
      <c r="B55" s="34"/>
      <c r="C55" s="37"/>
      <c r="D55" s="37"/>
      <c r="E55" s="20"/>
      <c r="F55" s="37"/>
      <c r="G55" s="20"/>
    </row>
    <row r="56" spans="2:7" ht="12.75">
      <c r="B56" s="34"/>
      <c r="C56" s="37"/>
      <c r="D56" s="37"/>
      <c r="E56" s="20"/>
      <c r="F56" s="37"/>
      <c r="G56" s="20"/>
    </row>
    <row r="57" spans="2:7" ht="12.75">
      <c r="B57" s="34"/>
      <c r="C57" s="37"/>
      <c r="D57" s="37"/>
      <c r="E57" s="20"/>
      <c r="F57" s="37"/>
      <c r="G57" s="20"/>
    </row>
    <row r="58" spans="2:7" ht="12.75">
      <c r="B58" s="34"/>
      <c r="C58" s="37"/>
      <c r="D58" s="37"/>
      <c r="E58" s="20"/>
      <c r="F58" s="37"/>
      <c r="G58" s="20"/>
    </row>
    <row r="59" spans="2:7" ht="12.75">
      <c r="B59" s="34"/>
      <c r="C59" s="37"/>
      <c r="D59" s="37"/>
      <c r="E59" s="20"/>
      <c r="F59" s="37"/>
      <c r="G59" s="20"/>
    </row>
    <row r="60" spans="2:7" ht="12.75">
      <c r="B60" s="34"/>
      <c r="C60" s="37"/>
      <c r="D60" s="37"/>
      <c r="E60" s="20"/>
      <c r="F60" s="37"/>
      <c r="G60" s="20"/>
    </row>
    <row r="61" spans="2:7" ht="12.75">
      <c r="B61" s="34"/>
      <c r="C61" s="37"/>
      <c r="D61" s="37"/>
      <c r="F61" s="37"/>
      <c r="G61" s="20"/>
    </row>
    <row r="62" spans="2:7" ht="12.75">
      <c r="B62" s="34"/>
      <c r="C62" s="37"/>
      <c r="D62" s="37"/>
      <c r="F62" s="37"/>
      <c r="G62" s="20"/>
    </row>
    <row r="63" spans="2:7" ht="12.75">
      <c r="B63" s="34"/>
      <c r="C63" s="37"/>
      <c r="D63" s="37"/>
      <c r="F63" s="37"/>
      <c r="G63" s="20"/>
    </row>
    <row r="64" spans="2:7" ht="12.75">
      <c r="B64" s="34"/>
      <c r="C64" s="37"/>
      <c r="D64" s="37"/>
      <c r="F64" s="37"/>
      <c r="G64" s="20"/>
    </row>
    <row r="65" spans="2:7" ht="12.75">
      <c r="B65" s="34"/>
      <c r="C65" s="37"/>
      <c r="D65" s="37"/>
      <c r="F65" s="37"/>
      <c r="G65" s="20"/>
    </row>
    <row r="66" spans="2:7" ht="12.75">
      <c r="B66" s="34"/>
      <c r="C66" s="37"/>
      <c r="D66" s="37"/>
      <c r="F66" s="37"/>
      <c r="G66" s="20"/>
    </row>
    <row r="67" spans="2:7" ht="12.75">
      <c r="B67" s="34"/>
      <c r="C67" s="37"/>
      <c r="D67" s="37"/>
      <c r="F67" s="37"/>
      <c r="G67" s="20"/>
    </row>
    <row r="68" spans="2:7" ht="12.75">
      <c r="B68" s="34"/>
      <c r="C68" s="37"/>
      <c r="D68" s="37"/>
      <c r="F68" s="37"/>
      <c r="G68" s="20"/>
    </row>
    <row r="69" spans="2:7" ht="12.75">
      <c r="B69" s="34"/>
      <c r="C69" s="37"/>
      <c r="D69" s="37"/>
      <c r="F69" s="37"/>
      <c r="G69" s="20"/>
    </row>
    <row r="70" spans="2:7" ht="12.75">
      <c r="B70" s="34"/>
      <c r="C70" s="37"/>
      <c r="D70" s="37"/>
      <c r="F70" s="37"/>
      <c r="G70" s="20"/>
    </row>
    <row r="71" spans="2:7" ht="12.75">
      <c r="B71" s="34"/>
      <c r="C71" s="37"/>
      <c r="D71" s="37"/>
      <c r="F71" s="37"/>
      <c r="G71" s="20"/>
    </row>
    <row r="72" spans="2:7" ht="12.75">
      <c r="B72" s="34"/>
      <c r="C72" s="37"/>
      <c r="D72" s="37"/>
      <c r="F72" s="37"/>
      <c r="G72" s="20"/>
    </row>
    <row r="73" spans="2:7" ht="12.75">
      <c r="B73" s="34"/>
      <c r="C73" s="37"/>
      <c r="D73" s="37"/>
      <c r="F73" s="37"/>
      <c r="G73" s="20"/>
    </row>
    <row r="74" spans="2:7" ht="12.75">
      <c r="B74" s="34"/>
      <c r="C74" s="37"/>
      <c r="D74" s="37"/>
      <c r="F74" s="37"/>
      <c r="G74" s="20"/>
    </row>
    <row r="75" spans="2:7" ht="12.75">
      <c r="B75" s="34"/>
      <c r="C75" s="37"/>
      <c r="D75" s="37"/>
      <c r="F75" s="37"/>
      <c r="G75" s="20"/>
    </row>
    <row r="76" spans="2:7" ht="12.75">
      <c r="B76" s="34"/>
      <c r="C76" s="37"/>
      <c r="D76" s="37"/>
      <c r="F76" s="37"/>
      <c r="G76" s="20"/>
    </row>
    <row r="77" spans="2:7" ht="12.75">
      <c r="B77" s="34"/>
      <c r="C77" s="37"/>
      <c r="D77" s="37"/>
      <c r="F77" s="37"/>
      <c r="G77" s="20"/>
    </row>
    <row r="78" spans="2:7" ht="12.75">
      <c r="B78" s="34"/>
      <c r="C78" s="37"/>
      <c r="D78" s="37"/>
      <c r="F78" s="37"/>
      <c r="G78" s="20"/>
    </row>
    <row r="79" spans="2:7" ht="12.75">
      <c r="B79" s="34"/>
      <c r="C79" s="37"/>
      <c r="D79" s="37"/>
      <c r="F79" s="37"/>
      <c r="G79" s="20"/>
    </row>
    <row r="80" spans="2:7" ht="12.75">
      <c r="B80" s="34"/>
      <c r="C80" s="37"/>
      <c r="D80" s="37"/>
      <c r="F80" s="37"/>
      <c r="G80" s="20"/>
    </row>
    <row r="81" spans="2:7" ht="12.75">
      <c r="B81" s="34"/>
      <c r="C81" s="37"/>
      <c r="D81" s="37"/>
      <c r="F81" s="37"/>
      <c r="G81" s="20"/>
    </row>
    <row r="82" spans="2:7" ht="12.75">
      <c r="B82" s="34"/>
      <c r="C82" s="37"/>
      <c r="D82" s="37"/>
      <c r="F82" s="37"/>
      <c r="G82" s="20"/>
    </row>
    <row r="83" spans="2:7" ht="12.75">
      <c r="B83" s="34"/>
      <c r="C83" s="37"/>
      <c r="D83" s="37"/>
      <c r="F83" s="37"/>
      <c r="G83" s="20"/>
    </row>
    <row r="84" spans="2:7" ht="12.75">
      <c r="B84" s="34"/>
      <c r="C84" s="37"/>
      <c r="D84" s="37"/>
      <c r="F84" s="37"/>
      <c r="G84" s="20"/>
    </row>
    <row r="85" spans="2:7" ht="12.75">
      <c r="B85" s="34"/>
      <c r="C85" s="37"/>
      <c r="D85" s="37"/>
      <c r="F85" s="37"/>
      <c r="G85" s="20"/>
    </row>
    <row r="86" spans="2:7" ht="12.75">
      <c r="B86" s="34"/>
      <c r="C86" s="37"/>
      <c r="D86" s="37"/>
      <c r="F86" s="37"/>
      <c r="G86" s="20"/>
    </row>
    <row r="87" spans="2:7" ht="12.75">
      <c r="B87" s="34"/>
      <c r="C87" s="37"/>
      <c r="D87" s="37"/>
      <c r="F87" s="37"/>
      <c r="G87" s="20"/>
    </row>
    <row r="88" spans="2:7" ht="12.75">
      <c r="B88" s="34"/>
      <c r="C88" s="37"/>
      <c r="D88" s="37"/>
      <c r="F88" s="37"/>
      <c r="G88" s="20"/>
    </row>
    <row r="89" spans="2:7" ht="12.75">
      <c r="B89" s="34"/>
      <c r="C89" s="37"/>
      <c r="D89" s="37"/>
      <c r="F89" s="37"/>
      <c r="G89" s="20"/>
    </row>
    <row r="90" spans="2:7" ht="12.75">
      <c r="B90" s="34"/>
      <c r="C90" s="37"/>
      <c r="D90" s="37"/>
      <c r="F90" s="37"/>
      <c r="G90" s="20"/>
    </row>
    <row r="91" spans="2:7" ht="12.75">
      <c r="B91" s="34"/>
      <c r="C91" s="37"/>
      <c r="D91" s="37"/>
      <c r="F91" s="37"/>
      <c r="G91" s="20"/>
    </row>
    <row r="92" spans="2:7" ht="12.75">
      <c r="B92" s="34"/>
      <c r="C92" s="37"/>
      <c r="D92" s="37"/>
      <c r="F92" s="37"/>
      <c r="G92" s="20"/>
    </row>
    <row r="93" spans="2:7" ht="12.75">
      <c r="B93" s="34"/>
      <c r="C93" s="37"/>
      <c r="D93" s="37"/>
      <c r="F93" s="37"/>
      <c r="G93" s="20"/>
    </row>
    <row r="94" spans="2:7" ht="12.75">
      <c r="B94" s="34"/>
      <c r="C94" s="37"/>
      <c r="D94" s="37"/>
      <c r="F94" s="37"/>
      <c r="G94" s="20"/>
    </row>
    <row r="95" spans="2:7" ht="12.75">
      <c r="B95" s="34"/>
      <c r="C95" s="37"/>
      <c r="D95" s="37"/>
      <c r="F95" s="37"/>
      <c r="G95" s="20"/>
    </row>
    <row r="96" spans="2:7" ht="12.75">
      <c r="B96" s="34"/>
      <c r="C96" s="37"/>
      <c r="D96" s="37"/>
      <c r="F96" s="37"/>
      <c r="G96" s="20"/>
    </row>
    <row r="97" spans="2:7" ht="12.75">
      <c r="B97" s="34"/>
      <c r="C97" s="37"/>
      <c r="D97" s="37"/>
      <c r="F97" s="37"/>
      <c r="G97" s="20"/>
    </row>
    <row r="98" spans="2:7" ht="12.75">
      <c r="B98" s="34"/>
      <c r="C98" s="37"/>
      <c r="D98" s="37"/>
      <c r="F98" s="37"/>
      <c r="G98" s="20"/>
    </row>
    <row r="99" spans="2:7" ht="12.75">
      <c r="B99" s="34"/>
      <c r="C99" s="37"/>
      <c r="D99" s="37"/>
      <c r="F99" s="37"/>
      <c r="G99" s="20"/>
    </row>
    <row r="100" spans="2:7" ht="12.75">
      <c r="B100" s="34"/>
      <c r="C100" s="37"/>
      <c r="D100" s="37"/>
      <c r="F100" s="37"/>
      <c r="G100" s="20"/>
    </row>
    <row r="101" spans="2:7" ht="12.75">
      <c r="B101" s="34"/>
      <c r="C101" s="37"/>
      <c r="D101" s="37"/>
      <c r="F101" s="37"/>
      <c r="G101" s="20"/>
    </row>
    <row r="102" spans="2:7" ht="12.75">
      <c r="B102" s="34"/>
      <c r="C102" s="37"/>
      <c r="D102" s="37"/>
      <c r="F102" s="37"/>
      <c r="G102" s="20"/>
    </row>
    <row r="103" spans="2:7" ht="12.75">
      <c r="B103" s="34"/>
      <c r="C103" s="37"/>
      <c r="D103" s="37"/>
      <c r="F103" s="37"/>
      <c r="G103" s="20"/>
    </row>
    <row r="104" spans="2:7" ht="12.75">
      <c r="B104" s="34"/>
      <c r="C104" s="37"/>
      <c r="D104" s="37"/>
      <c r="F104" s="37"/>
      <c r="G104" s="20"/>
    </row>
    <row r="105" spans="2:7" ht="12.75">
      <c r="B105" s="34"/>
      <c r="C105" s="37"/>
      <c r="D105" s="37"/>
      <c r="F105" s="37"/>
      <c r="G105" s="20"/>
    </row>
    <row r="106" spans="2:7" ht="12.75">
      <c r="B106" s="34"/>
      <c r="C106" s="37"/>
      <c r="D106" s="37"/>
      <c r="F106" s="37"/>
      <c r="G106" s="20"/>
    </row>
    <row r="107" spans="2:7" ht="12.75">
      <c r="B107" s="34"/>
      <c r="C107" s="37"/>
      <c r="D107" s="37"/>
      <c r="F107" s="37"/>
      <c r="G107" s="20"/>
    </row>
    <row r="108" spans="2:7" ht="12.75">
      <c r="B108" s="34"/>
      <c r="C108" s="37"/>
      <c r="D108" s="37"/>
      <c r="F108" s="37"/>
      <c r="G108" s="20"/>
    </row>
    <row r="109" spans="2:7" ht="12.75">
      <c r="B109" s="34"/>
      <c r="C109" s="37"/>
      <c r="D109" s="37"/>
      <c r="F109" s="37"/>
      <c r="G109" s="20"/>
    </row>
    <row r="110" spans="2:7" ht="12.75">
      <c r="B110" s="34"/>
      <c r="C110" s="37"/>
      <c r="D110" s="37"/>
      <c r="F110" s="37"/>
      <c r="G110" s="20"/>
    </row>
    <row r="111" spans="2:7" ht="12.75">
      <c r="B111" s="34"/>
      <c r="C111" s="37"/>
      <c r="D111" s="37"/>
      <c r="F111" s="37"/>
      <c r="G111" s="20"/>
    </row>
    <row r="112" spans="2:7" ht="12.75">
      <c r="B112" s="34"/>
      <c r="C112" s="37"/>
      <c r="D112" s="37"/>
      <c r="F112" s="37"/>
      <c r="G112" s="20"/>
    </row>
    <row r="113" spans="2:7" ht="12.75">
      <c r="B113" s="34"/>
      <c r="C113" s="37"/>
      <c r="D113" s="37"/>
      <c r="F113" s="37"/>
      <c r="G113" s="20"/>
    </row>
    <row r="114" spans="2:7" ht="12.75">
      <c r="B114" s="34"/>
      <c r="C114" s="37"/>
      <c r="D114" s="37"/>
      <c r="F114" s="37"/>
      <c r="G114" s="20"/>
    </row>
    <row r="115" spans="2:7" ht="12.75">
      <c r="B115" s="34"/>
      <c r="C115" s="37"/>
      <c r="D115" s="37"/>
      <c r="F115" s="37"/>
      <c r="G115" s="20"/>
    </row>
    <row r="116" spans="2:7" ht="12.75">
      <c r="B116" s="34"/>
      <c r="C116" s="37"/>
      <c r="D116" s="37"/>
      <c r="F116" s="37"/>
      <c r="G116" s="20"/>
    </row>
    <row r="117" spans="2:7" ht="12.75">
      <c r="B117" s="34"/>
      <c r="C117" s="37"/>
      <c r="D117" s="37"/>
      <c r="F117" s="37"/>
      <c r="G117" s="20"/>
    </row>
    <row r="118" spans="2:7" ht="12.75">
      <c r="B118" s="34"/>
      <c r="C118" s="37"/>
      <c r="D118" s="37"/>
      <c r="F118" s="37"/>
      <c r="G118" s="20"/>
    </row>
    <row r="119" spans="2:7" ht="12.75">
      <c r="B119" s="34"/>
      <c r="C119" s="37"/>
      <c r="D119" s="37"/>
      <c r="F119" s="37"/>
      <c r="G119" s="20"/>
    </row>
    <row r="120" spans="2:7" ht="12.75">
      <c r="B120" s="34"/>
      <c r="C120" s="37"/>
      <c r="D120" s="37"/>
      <c r="F120" s="37"/>
      <c r="G120" s="20"/>
    </row>
    <row r="121" spans="2:7" ht="12.75">
      <c r="B121" s="34"/>
      <c r="C121" s="37"/>
      <c r="D121" s="37"/>
      <c r="F121" s="37"/>
      <c r="G121" s="20"/>
    </row>
    <row r="122" spans="2:7" ht="12.75">
      <c r="B122" s="34"/>
      <c r="C122" s="37"/>
      <c r="D122" s="37"/>
      <c r="F122" s="37"/>
      <c r="G122" s="20"/>
    </row>
    <row r="123" spans="2:7" ht="12.75">
      <c r="B123" s="34"/>
      <c r="C123" s="37"/>
      <c r="D123" s="37"/>
      <c r="F123" s="37"/>
      <c r="G123" s="20"/>
    </row>
    <row r="124" spans="2:7" ht="12.75">
      <c r="B124" s="34"/>
      <c r="C124" s="37"/>
      <c r="D124" s="37"/>
      <c r="F124" s="37"/>
      <c r="G124" s="20"/>
    </row>
    <row r="125" spans="2:7" ht="12.75">
      <c r="B125" s="34"/>
      <c r="C125" s="37"/>
      <c r="D125" s="37"/>
      <c r="F125" s="37"/>
      <c r="G125" s="20"/>
    </row>
    <row r="126" spans="2:7" ht="12.75">
      <c r="B126" s="34"/>
      <c r="C126" s="37"/>
      <c r="D126" s="37"/>
      <c r="F126" s="37"/>
      <c r="G126" s="20"/>
    </row>
    <row r="127" spans="2:7" ht="12.75">
      <c r="B127" s="34"/>
      <c r="C127" s="37"/>
      <c r="D127" s="37"/>
      <c r="F127" s="37"/>
      <c r="G127" s="20"/>
    </row>
    <row r="128" spans="2:7" ht="12.75">
      <c r="B128" s="34"/>
      <c r="C128" s="37"/>
      <c r="D128" s="37"/>
      <c r="F128" s="37"/>
      <c r="G128" s="20"/>
    </row>
    <row r="129" spans="2:7" ht="12.75">
      <c r="B129" s="34"/>
      <c r="C129" s="37"/>
      <c r="D129" s="37"/>
      <c r="F129" s="37"/>
      <c r="G129" s="20"/>
    </row>
    <row r="130" spans="2:7" ht="12.75">
      <c r="B130" s="34"/>
      <c r="C130" s="37"/>
      <c r="D130" s="37"/>
      <c r="F130" s="37"/>
      <c r="G130" s="20"/>
    </row>
    <row r="131" spans="2:7" ht="12.75">
      <c r="B131" s="34"/>
      <c r="C131" s="37"/>
      <c r="D131" s="37"/>
      <c r="F131" s="37"/>
      <c r="G131" s="20"/>
    </row>
    <row r="132" spans="2:7" ht="12.75">
      <c r="B132" s="34"/>
      <c r="C132" s="37"/>
      <c r="D132" s="37"/>
      <c r="F132" s="37"/>
      <c r="G132" s="20"/>
    </row>
    <row r="133" spans="2:4" ht="12.75">
      <c r="B133" s="34"/>
      <c r="C133" s="37"/>
      <c r="D133" s="37"/>
    </row>
    <row r="134" spans="2:4" ht="12.75">
      <c r="B134" s="34"/>
      <c r="C134" s="37"/>
      <c r="D134" s="37"/>
    </row>
    <row r="135" spans="2:4" ht="12.75">
      <c r="B135" s="34"/>
      <c r="C135" s="37"/>
      <c r="D135" s="37"/>
    </row>
    <row r="136" spans="2:4" ht="12.75">
      <c r="B136" s="34"/>
      <c r="C136" s="37"/>
      <c r="D136" s="37"/>
    </row>
    <row r="137" spans="2:4" ht="12.75">
      <c r="B137" s="34"/>
      <c r="C137" s="37"/>
      <c r="D137" s="37"/>
    </row>
    <row r="138" spans="2:4" ht="12.75">
      <c r="B138" s="34"/>
      <c r="C138" s="37"/>
      <c r="D138" s="37"/>
    </row>
    <row r="139" spans="2:4" ht="12.75">
      <c r="B139" s="34"/>
      <c r="C139" s="37"/>
      <c r="D139" s="37"/>
    </row>
    <row r="140" spans="2:4" ht="12.75">
      <c r="B140" s="34"/>
      <c r="C140" s="37"/>
      <c r="D140" s="37"/>
    </row>
    <row r="141" spans="2:4" ht="12.75">
      <c r="B141" s="34"/>
      <c r="C141" s="37"/>
      <c r="D141" s="37"/>
    </row>
    <row r="142" spans="2:4" ht="12.75">
      <c r="B142" s="34"/>
      <c r="C142" s="37"/>
      <c r="D142" s="37"/>
    </row>
  </sheetData>
  <sheetProtection/>
  <mergeCells count="17">
    <mergeCell ref="C41:G41"/>
    <mergeCell ref="C42:G42"/>
    <mergeCell ref="C43:G43"/>
    <mergeCell ref="B31:C32"/>
    <mergeCell ref="C33:G33"/>
    <mergeCell ref="C34:G34"/>
    <mergeCell ref="C35:G35"/>
    <mergeCell ref="C36:G36"/>
    <mergeCell ref="C37:G37"/>
    <mergeCell ref="B2:G2"/>
    <mergeCell ref="B4:G4"/>
    <mergeCell ref="B5:G5"/>
    <mergeCell ref="F6:G6"/>
    <mergeCell ref="B7:B9"/>
    <mergeCell ref="C7:C9"/>
    <mergeCell ref="D7:E7"/>
    <mergeCell ref="F7:G7"/>
  </mergeCells>
  <printOptions/>
  <pageMargins left="0.89" right="0.22" top="0.62" bottom="0.16" header="0.26" footer="0.3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143"/>
  <sheetViews>
    <sheetView zoomScalePageLayoutView="0" workbookViewId="0" topLeftCell="A4">
      <selection activeCell="G50" sqref="B2:G50"/>
    </sheetView>
  </sheetViews>
  <sheetFormatPr defaultColWidth="9.140625" defaultRowHeight="12.75"/>
  <cols>
    <col min="1" max="1" width="8.421875" style="6" customWidth="1"/>
    <col min="2" max="2" width="5.421875" style="35" customWidth="1"/>
    <col min="3" max="3" width="25.7109375" style="6" customWidth="1"/>
    <col min="4" max="4" width="19.57421875" style="6" customWidth="1"/>
    <col min="5" max="5" width="20.00390625" style="36" customWidth="1"/>
    <col min="6" max="6" width="20.8515625" style="6" customWidth="1"/>
    <col min="7" max="7" width="20.8515625" style="36" customWidth="1"/>
    <col min="8" max="10" width="12.7109375" style="6" hidden="1" customWidth="1"/>
    <col min="11" max="11" width="18.28125" style="6" hidden="1" customWidth="1"/>
    <col min="12" max="12" width="16.57421875" style="6" customWidth="1"/>
    <col min="13" max="15" width="0" style="6" hidden="1" customWidth="1"/>
    <col min="16" max="16" width="20.8515625" style="6" hidden="1" customWidth="1"/>
    <col min="17" max="16384" width="9.140625" style="6" customWidth="1"/>
  </cols>
  <sheetData>
    <row r="1" ht="3.75" customHeight="1" thickBot="1"/>
    <row r="2" spans="2:12" ht="25.5" customHeight="1">
      <c r="B2" s="114" t="s">
        <v>77</v>
      </c>
      <c r="C2" s="115"/>
      <c r="D2" s="115"/>
      <c r="E2" s="115"/>
      <c r="F2" s="115"/>
      <c r="G2" s="116"/>
      <c r="H2" s="3"/>
      <c r="I2" s="3"/>
      <c r="J2" s="3"/>
      <c r="K2" s="15"/>
      <c r="L2" s="15"/>
    </row>
    <row r="3" spans="2:12" ht="12.75" customHeight="1">
      <c r="B3" s="1"/>
      <c r="C3" s="2"/>
      <c r="D3" s="2"/>
      <c r="E3" s="16"/>
      <c r="F3" s="2"/>
      <c r="G3" s="61"/>
      <c r="H3" s="3"/>
      <c r="I3" s="3"/>
      <c r="J3" s="3"/>
      <c r="K3" s="15"/>
      <c r="L3" s="15"/>
    </row>
    <row r="4" spans="2:12" ht="12.75" customHeight="1">
      <c r="B4" s="117" t="s">
        <v>97</v>
      </c>
      <c r="C4" s="118"/>
      <c r="D4" s="118"/>
      <c r="E4" s="118"/>
      <c r="F4" s="118"/>
      <c r="G4" s="119"/>
      <c r="H4" s="4"/>
      <c r="I4" s="4"/>
      <c r="J4" s="4"/>
      <c r="K4" s="17"/>
      <c r="L4" s="17"/>
    </row>
    <row r="5" spans="2:10" ht="12.75" customHeight="1">
      <c r="B5" s="117" t="s">
        <v>106</v>
      </c>
      <c r="C5" s="118"/>
      <c r="D5" s="118"/>
      <c r="E5" s="118"/>
      <c r="F5" s="118"/>
      <c r="G5" s="119"/>
      <c r="H5" s="5"/>
      <c r="I5" s="5"/>
      <c r="J5" s="5"/>
    </row>
    <row r="6" spans="2:7" ht="12.75" customHeight="1" thickBot="1">
      <c r="B6" s="12"/>
      <c r="C6" s="66"/>
      <c r="D6" s="66"/>
      <c r="E6" s="67"/>
      <c r="F6" s="139"/>
      <c r="G6" s="140"/>
    </row>
    <row r="7" spans="2:12" ht="12.75" customHeight="1">
      <c r="B7" s="122" t="s">
        <v>17</v>
      </c>
      <c r="C7" s="123" t="s">
        <v>0</v>
      </c>
      <c r="D7" s="124" t="s">
        <v>1</v>
      </c>
      <c r="E7" s="124"/>
      <c r="F7" s="124" t="s">
        <v>18</v>
      </c>
      <c r="G7" s="125"/>
      <c r="H7" s="18"/>
      <c r="I7" s="18"/>
      <c r="J7" s="18"/>
      <c r="K7" s="18"/>
      <c r="L7" s="18"/>
    </row>
    <row r="8" spans="2:12" ht="12.75" customHeight="1">
      <c r="B8" s="122"/>
      <c r="C8" s="123"/>
      <c r="D8" s="74" t="s">
        <v>59</v>
      </c>
      <c r="E8" s="75" t="s">
        <v>118</v>
      </c>
      <c r="F8" s="74" t="s">
        <v>3</v>
      </c>
      <c r="G8" s="76" t="s">
        <v>107</v>
      </c>
      <c r="I8" s="5"/>
      <c r="J8" s="5"/>
      <c r="K8" s="5"/>
      <c r="L8" s="5"/>
    </row>
    <row r="9" spans="2:12" ht="12.75" customHeight="1">
      <c r="B9" s="122"/>
      <c r="C9" s="123"/>
      <c r="D9" s="74" t="s">
        <v>4</v>
      </c>
      <c r="E9" s="75" t="s">
        <v>4</v>
      </c>
      <c r="F9" s="74" t="s">
        <v>15</v>
      </c>
      <c r="G9" s="76" t="s">
        <v>15</v>
      </c>
      <c r="I9" s="5"/>
      <c r="J9" s="5"/>
      <c r="K9" s="5"/>
      <c r="L9" s="5"/>
    </row>
    <row r="10" spans="2:7" ht="4.5" customHeight="1">
      <c r="B10" s="77"/>
      <c r="D10" s="78"/>
      <c r="F10" s="78"/>
      <c r="G10" s="79"/>
    </row>
    <row r="11" spans="2:7" ht="12.75" customHeight="1">
      <c r="B11" s="77"/>
      <c r="C11" s="80" t="s">
        <v>19</v>
      </c>
      <c r="D11" s="78"/>
      <c r="F11" s="78"/>
      <c r="G11" s="79"/>
    </row>
    <row r="12" spans="2:16" ht="12.75" customHeight="1">
      <c r="B12" s="81" t="s">
        <v>20</v>
      </c>
      <c r="C12" s="10" t="s">
        <v>6</v>
      </c>
      <c r="D12" s="38">
        <f>'31-03-2007'!F12*26%</f>
        <v>0</v>
      </c>
      <c r="E12" s="39">
        <f>F12*26%</f>
        <v>0</v>
      </c>
      <c r="F12" s="38">
        <v>0</v>
      </c>
      <c r="G12" s="62">
        <v>0</v>
      </c>
      <c r="H12" s="40">
        <f>244.04+M12</f>
        <v>87065111.29</v>
      </c>
      <c r="I12" s="40">
        <v>361</v>
      </c>
      <c r="J12" s="40">
        <f>I12-H12</f>
        <v>-87064750.29</v>
      </c>
      <c r="K12" s="40" t="s">
        <v>7</v>
      </c>
      <c r="L12" s="21"/>
      <c r="M12" s="41">
        <f>O12-279805643</f>
        <v>87064867.25</v>
      </c>
      <c r="N12" s="42">
        <f>P12-143548804.58</f>
        <v>53605990.41999999</v>
      </c>
      <c r="O12" s="43">
        <v>366870510.25</v>
      </c>
      <c r="P12" s="44">
        <v>197154795</v>
      </c>
    </row>
    <row r="13" spans="2:16" ht="12.75" customHeight="1">
      <c r="B13" s="81" t="s">
        <v>21</v>
      </c>
      <c r="C13" s="10" t="s">
        <v>22</v>
      </c>
      <c r="D13" s="38">
        <f>'31-03-2007'!F13*26%</f>
        <v>0</v>
      </c>
      <c r="E13" s="39">
        <f>F13*26%</f>
        <v>0</v>
      </c>
      <c r="F13" s="38">
        <v>0</v>
      </c>
      <c r="G13" s="62">
        <v>0</v>
      </c>
      <c r="H13" s="40">
        <f>60.87+M13</f>
        <v>1300080.87</v>
      </c>
      <c r="I13" s="40">
        <v>107.32</v>
      </c>
      <c r="J13" s="40">
        <f>I13-H13</f>
        <v>-1299973.55</v>
      </c>
      <c r="K13" s="40"/>
      <c r="L13" s="21"/>
      <c r="M13" s="41">
        <f>O13-350905</f>
        <v>1300020</v>
      </c>
      <c r="N13" s="42">
        <f>P13-622567.29</f>
        <v>323341.70999999996</v>
      </c>
      <c r="O13" s="43">
        <v>1650925</v>
      </c>
      <c r="P13" s="44">
        <v>945909</v>
      </c>
    </row>
    <row r="14" spans="2:16" ht="12.75" customHeight="1">
      <c r="B14" s="81"/>
      <c r="C14" s="10"/>
      <c r="D14" s="38"/>
      <c r="E14" s="39"/>
      <c r="F14" s="38"/>
      <c r="G14" s="62"/>
      <c r="H14" s="40"/>
      <c r="I14" s="40"/>
      <c r="J14" s="40"/>
      <c r="K14" s="40"/>
      <c r="L14" s="21"/>
      <c r="M14" s="41"/>
      <c r="N14" s="42"/>
      <c r="O14" s="43"/>
      <c r="P14" s="44"/>
    </row>
    <row r="15" spans="2:16" s="52" customFormat="1" ht="12.75" customHeight="1">
      <c r="B15" s="82"/>
      <c r="C15" s="83" t="s">
        <v>23</v>
      </c>
      <c r="D15" s="38">
        <f>SUM(D12:D14)</f>
        <v>0</v>
      </c>
      <c r="E15" s="39">
        <f>SUM(E12:E13)</f>
        <v>0</v>
      </c>
      <c r="F15" s="45">
        <f>SUM(F12:F14)</f>
        <v>0</v>
      </c>
      <c r="G15" s="63">
        <f>SUM(G12:G13)</f>
        <v>0</v>
      </c>
      <c r="H15" s="47"/>
      <c r="I15" s="47"/>
      <c r="J15" s="47"/>
      <c r="K15" s="47"/>
      <c r="L15" s="22"/>
      <c r="M15" s="48">
        <f>SUM(M12:M13)</f>
        <v>88364887.25</v>
      </c>
      <c r="N15" s="49">
        <f>SUM(N12:N13)</f>
        <v>53929332.12999999</v>
      </c>
      <c r="O15" s="50">
        <f>SUM(O12:O13)</f>
        <v>368521435.25</v>
      </c>
      <c r="P15" s="51">
        <f>SUM(P12:P13)</f>
        <v>198100704</v>
      </c>
    </row>
    <row r="16" spans="2:16" ht="12.75" customHeight="1">
      <c r="B16" s="81"/>
      <c r="C16" s="84" t="s">
        <v>8</v>
      </c>
      <c r="D16" s="38"/>
      <c r="E16" s="39"/>
      <c r="F16" s="38"/>
      <c r="G16" s="62"/>
      <c r="H16" s="40"/>
      <c r="I16" s="40"/>
      <c r="J16" s="40"/>
      <c r="K16" s="40"/>
      <c r="L16" s="21"/>
      <c r="M16" s="41"/>
      <c r="N16" s="42"/>
      <c r="O16" s="19"/>
      <c r="P16" s="37"/>
    </row>
    <row r="17" spans="2:16" ht="27.75" customHeight="1">
      <c r="B17" s="81"/>
      <c r="C17" s="10" t="s">
        <v>80</v>
      </c>
      <c r="D17" s="38">
        <f>('31-03-2007'!F17-5500)*26%</f>
        <v>29.12</v>
      </c>
      <c r="E17" s="39">
        <f>(F17-5500)*26%</f>
        <v>36.92</v>
      </c>
      <c r="F17" s="112">
        <v>5642</v>
      </c>
      <c r="G17" s="63">
        <v>5621</v>
      </c>
      <c r="H17" s="40"/>
      <c r="I17" s="40"/>
      <c r="J17" s="40"/>
      <c r="K17" s="40"/>
      <c r="L17" s="21"/>
      <c r="M17" s="41"/>
      <c r="N17" s="42"/>
      <c r="O17" s="19"/>
      <c r="P17" s="37"/>
    </row>
    <row r="18" spans="2:16" ht="15" customHeight="1">
      <c r="B18" s="81"/>
      <c r="C18" s="10" t="s">
        <v>78</v>
      </c>
      <c r="D18" s="38">
        <v>0</v>
      </c>
      <c r="E18" s="39">
        <v>0</v>
      </c>
      <c r="F18" s="112">
        <v>17330</v>
      </c>
      <c r="G18" s="63">
        <v>57750</v>
      </c>
      <c r="H18" s="40"/>
      <c r="I18" s="40"/>
      <c r="J18" s="40"/>
      <c r="K18" s="40"/>
      <c r="L18" s="21"/>
      <c r="M18" s="41"/>
      <c r="N18" s="42"/>
      <c r="O18" s="43"/>
      <c r="P18" s="44"/>
    </row>
    <row r="19" spans="2:16" ht="12.75" customHeight="1">
      <c r="B19" s="81"/>
      <c r="C19" s="10"/>
      <c r="D19" s="38"/>
      <c r="E19" s="39"/>
      <c r="F19" s="112"/>
      <c r="G19" s="63"/>
      <c r="H19" s="40"/>
      <c r="I19" s="40"/>
      <c r="J19" s="40"/>
      <c r="K19" s="40"/>
      <c r="L19" s="21"/>
      <c r="M19" s="41"/>
      <c r="N19" s="42"/>
      <c r="O19" s="43"/>
      <c r="P19" s="44"/>
    </row>
    <row r="20" spans="2:16" s="52" customFormat="1" ht="12.75" customHeight="1">
      <c r="B20" s="82"/>
      <c r="C20" s="83" t="s">
        <v>24</v>
      </c>
      <c r="D20" s="38">
        <f>SUM(D17+D18)</f>
        <v>29.12</v>
      </c>
      <c r="E20" s="39">
        <f>SUM(E17+E18)</f>
        <v>36.92</v>
      </c>
      <c r="F20" s="112">
        <f>SUM(F17+F18)</f>
        <v>22972</v>
      </c>
      <c r="G20" s="63">
        <f>SUM(G17+G18)</f>
        <v>63371</v>
      </c>
      <c r="H20" s="47"/>
      <c r="I20" s="47"/>
      <c r="J20" s="47"/>
      <c r="K20" s="47"/>
      <c r="L20" s="22"/>
      <c r="M20" s="48" t="e">
        <f>SUM(#REF!)</f>
        <v>#REF!</v>
      </c>
      <c r="N20" s="49" t="e">
        <f>SUM(#REF!)</f>
        <v>#REF!</v>
      </c>
      <c r="O20" s="50" t="e">
        <f>SUM(#REF!)</f>
        <v>#REF!</v>
      </c>
      <c r="P20" s="53" t="e">
        <f>SUM(#REF!)</f>
        <v>#REF!</v>
      </c>
    </row>
    <row r="21" spans="2:16" s="52" customFormat="1" ht="12.75" customHeight="1">
      <c r="B21" s="82"/>
      <c r="C21" s="83"/>
      <c r="D21" s="38"/>
      <c r="E21" s="39"/>
      <c r="F21" s="112"/>
      <c r="G21" s="63"/>
      <c r="H21" s="47"/>
      <c r="I21" s="47"/>
      <c r="J21" s="47"/>
      <c r="K21" s="47"/>
      <c r="L21" s="22"/>
      <c r="M21" s="48"/>
      <c r="N21" s="49"/>
      <c r="O21" s="50"/>
      <c r="P21" s="53"/>
    </row>
    <row r="22" spans="2:16" s="52" customFormat="1" ht="26.25" customHeight="1">
      <c r="B22" s="82">
        <v>9</v>
      </c>
      <c r="C22" s="73" t="s">
        <v>11</v>
      </c>
      <c r="D22" s="38">
        <f>D15-D20</f>
        <v>-29.12</v>
      </c>
      <c r="E22" s="39">
        <f>E15-E20</f>
        <v>-36.92</v>
      </c>
      <c r="F22" s="112">
        <f>F15-F20</f>
        <v>-22972</v>
      </c>
      <c r="G22" s="63">
        <f>G15-G20</f>
        <v>-63371</v>
      </c>
      <c r="H22" s="54" t="e">
        <f>#REF!-#REF!-#REF!</f>
        <v>#REF!</v>
      </c>
      <c r="I22" s="54"/>
      <c r="J22" s="54"/>
      <c r="K22" s="54"/>
      <c r="L22" s="23"/>
      <c r="M22" s="48" t="e">
        <f>M15-M20</f>
        <v>#REF!</v>
      </c>
      <c r="N22" s="49" t="e">
        <f>N15-N20</f>
        <v>#REF!</v>
      </c>
      <c r="O22" s="50" t="e">
        <f>SUM(O15)-SUM(O20)</f>
        <v>#REF!</v>
      </c>
      <c r="P22" s="53" t="e">
        <f>SUM(P15)-SUM(P20)</f>
        <v>#REF!</v>
      </c>
    </row>
    <row r="23" spans="2:16" ht="12.75" customHeight="1">
      <c r="B23" s="81">
        <v>10</v>
      </c>
      <c r="C23" s="10" t="s">
        <v>29</v>
      </c>
      <c r="D23" s="38">
        <f>D22</f>
        <v>-29.12</v>
      </c>
      <c r="E23" s="39">
        <f>E22</f>
        <v>-36.92</v>
      </c>
      <c r="F23" s="112">
        <f>F22</f>
        <v>-22972</v>
      </c>
      <c r="G23" s="63">
        <f>G22</f>
        <v>-63371</v>
      </c>
      <c r="H23" s="40">
        <v>87.84</v>
      </c>
      <c r="I23" s="40"/>
      <c r="J23" s="40"/>
      <c r="K23" s="40"/>
      <c r="L23" s="21"/>
      <c r="M23" s="41" t="e">
        <f>M22</f>
        <v>#REF!</v>
      </c>
      <c r="N23" s="42" t="e">
        <f>N22</f>
        <v>#REF!</v>
      </c>
      <c r="O23" s="43" t="e">
        <f>SUM(O22)</f>
        <v>#REF!</v>
      </c>
      <c r="P23" s="55" t="e">
        <f>SUM(P22)</f>
        <v>#REF!</v>
      </c>
    </row>
    <row r="24" spans="2:16" ht="12.75" customHeight="1">
      <c r="B24" s="81">
        <v>11</v>
      </c>
      <c r="C24" s="10" t="s">
        <v>25</v>
      </c>
      <c r="D24" s="38">
        <v>0</v>
      </c>
      <c r="E24" s="39">
        <v>0</v>
      </c>
      <c r="F24" s="112">
        <v>0</v>
      </c>
      <c r="G24" s="63">
        <v>0</v>
      </c>
      <c r="H24" s="56">
        <v>138.42</v>
      </c>
      <c r="I24" s="56"/>
      <c r="J24" s="56"/>
      <c r="K24" s="56"/>
      <c r="L24" s="24"/>
      <c r="M24" s="41">
        <v>0</v>
      </c>
      <c r="N24" s="42"/>
      <c r="O24" s="43">
        <v>0</v>
      </c>
      <c r="P24" s="44">
        <v>0</v>
      </c>
    </row>
    <row r="25" spans="2:16" s="52" customFormat="1" ht="12.75" customHeight="1">
      <c r="B25" s="82">
        <v>15</v>
      </c>
      <c r="C25" s="9" t="s">
        <v>30</v>
      </c>
      <c r="D25" s="38">
        <f>D23</f>
        <v>-29.12</v>
      </c>
      <c r="E25" s="39">
        <f>E23</f>
        <v>-36.92</v>
      </c>
      <c r="F25" s="112">
        <f>F23</f>
        <v>-22972</v>
      </c>
      <c r="G25" s="63">
        <f>G23</f>
        <v>-63371</v>
      </c>
      <c r="H25" s="57"/>
      <c r="I25" s="57"/>
      <c r="J25" s="57"/>
      <c r="K25" s="57"/>
      <c r="L25" s="25"/>
      <c r="M25" s="48" t="e">
        <f>M23</f>
        <v>#REF!</v>
      </c>
      <c r="N25" s="49" t="e">
        <f>N23-#REF!-#REF!</f>
        <v>#REF!</v>
      </c>
      <c r="O25" s="50">
        <v>13777688.27</v>
      </c>
      <c r="P25" s="51">
        <v>-2507320</v>
      </c>
    </row>
    <row r="26" spans="2:16" ht="27.75" customHeight="1">
      <c r="B26" s="77">
        <v>16</v>
      </c>
      <c r="C26" s="10" t="s">
        <v>26</v>
      </c>
      <c r="D26" s="38">
        <v>0</v>
      </c>
      <c r="E26" s="39">
        <v>0</v>
      </c>
      <c r="F26" s="112">
        <v>0</v>
      </c>
      <c r="G26" s="63">
        <v>0</v>
      </c>
      <c r="H26" s="13">
        <v>0.57</v>
      </c>
      <c r="I26" s="13"/>
      <c r="J26" s="13"/>
      <c r="K26" s="13"/>
      <c r="L26" s="26"/>
      <c r="M26" s="41">
        <v>0</v>
      </c>
      <c r="N26" s="42">
        <v>0</v>
      </c>
      <c r="O26" s="43">
        <v>0</v>
      </c>
      <c r="P26" s="44">
        <v>0</v>
      </c>
    </row>
    <row r="27" spans="2:16" s="52" customFormat="1" ht="27.75" customHeight="1">
      <c r="B27" s="72">
        <v>17</v>
      </c>
      <c r="C27" s="9" t="s">
        <v>81</v>
      </c>
      <c r="D27" s="38">
        <v>0</v>
      </c>
      <c r="E27" s="39">
        <v>0</v>
      </c>
      <c r="F27" s="112">
        <v>27912044</v>
      </c>
      <c r="G27" s="63">
        <v>27889072</v>
      </c>
      <c r="H27" s="7"/>
      <c r="I27" s="7"/>
      <c r="J27" s="7"/>
      <c r="K27" s="7"/>
      <c r="L27" s="27"/>
      <c r="M27" s="48" t="e">
        <f>M25</f>
        <v>#REF!</v>
      </c>
      <c r="N27" s="49" t="e">
        <f>N25</f>
        <v>#REF!</v>
      </c>
      <c r="O27" s="50">
        <v>13777688.27</v>
      </c>
      <c r="P27" s="51">
        <v>-2507320</v>
      </c>
    </row>
    <row r="28" spans="2:16" s="52" customFormat="1" ht="26.25" customHeight="1">
      <c r="B28" s="72">
        <v>18</v>
      </c>
      <c r="C28" s="9" t="s">
        <v>12</v>
      </c>
      <c r="D28" s="38">
        <v>109650000</v>
      </c>
      <c r="E28" s="39">
        <v>109650000</v>
      </c>
      <c r="F28" s="112">
        <v>109650000</v>
      </c>
      <c r="G28" s="63">
        <v>109650000</v>
      </c>
      <c r="H28" s="7"/>
      <c r="I28" s="7"/>
      <c r="J28" s="7"/>
      <c r="K28" s="7"/>
      <c r="L28" s="27"/>
      <c r="M28" s="50">
        <v>50950000</v>
      </c>
      <c r="N28" s="53">
        <v>50950000</v>
      </c>
      <c r="O28" s="50">
        <v>50950000</v>
      </c>
      <c r="P28" s="51">
        <f>SUM(O28)</f>
        <v>50950000</v>
      </c>
    </row>
    <row r="29" spans="2:12" ht="24.75" customHeight="1">
      <c r="B29" s="81">
        <v>19</v>
      </c>
      <c r="C29" s="87" t="s">
        <v>14</v>
      </c>
      <c r="D29" s="88" t="s">
        <v>31</v>
      </c>
      <c r="E29" s="89">
        <v>0</v>
      </c>
      <c r="F29" s="113">
        <v>0</v>
      </c>
      <c r="G29" s="90">
        <v>0</v>
      </c>
      <c r="H29" s="13"/>
      <c r="I29" s="13"/>
      <c r="J29" s="13"/>
      <c r="K29" s="13"/>
      <c r="L29" s="26"/>
    </row>
    <row r="30" spans="2:12" ht="24.75" customHeight="1" hidden="1">
      <c r="B30" s="81">
        <v>20</v>
      </c>
      <c r="C30" s="87" t="s">
        <v>27</v>
      </c>
      <c r="D30" s="68">
        <v>0</v>
      </c>
      <c r="E30" s="69">
        <v>0</v>
      </c>
      <c r="F30" s="68">
        <v>0</v>
      </c>
      <c r="G30" s="70">
        <v>0</v>
      </c>
      <c r="H30" s="13"/>
      <c r="I30" s="13"/>
      <c r="J30" s="13"/>
      <c r="K30" s="13"/>
      <c r="L30" s="26"/>
    </row>
    <row r="31" spans="2:12" ht="12.75" customHeight="1">
      <c r="B31" s="132" t="s">
        <v>9</v>
      </c>
      <c r="C31" s="123"/>
      <c r="D31" s="10"/>
      <c r="E31" s="91"/>
      <c r="F31" s="10"/>
      <c r="G31" s="92"/>
      <c r="H31" s="10"/>
      <c r="I31" s="10"/>
      <c r="J31" s="10"/>
      <c r="K31" s="60"/>
      <c r="L31" s="28"/>
    </row>
    <row r="32" spans="2:12" ht="12.75" customHeight="1">
      <c r="B32" s="132"/>
      <c r="C32" s="123"/>
      <c r="D32" s="9"/>
      <c r="E32" s="93"/>
      <c r="F32" s="9"/>
      <c r="G32" s="94"/>
      <c r="H32" s="9"/>
      <c r="I32" s="9"/>
      <c r="J32" s="9"/>
      <c r="K32" s="9"/>
      <c r="L32" s="29"/>
    </row>
    <row r="33" spans="2:12" ht="24.75" customHeight="1">
      <c r="B33" s="81" t="s">
        <v>5</v>
      </c>
      <c r="C33" s="133" t="s">
        <v>108</v>
      </c>
      <c r="D33" s="133"/>
      <c r="E33" s="133"/>
      <c r="F33" s="133"/>
      <c r="G33" s="134"/>
      <c r="H33" s="10"/>
      <c r="I33" s="10"/>
      <c r="J33" s="10"/>
      <c r="K33" s="10"/>
      <c r="L33" s="30"/>
    </row>
    <row r="34" spans="2:12" ht="27.75" customHeight="1">
      <c r="B34" s="81">
        <v>2</v>
      </c>
      <c r="C34" s="133" t="s">
        <v>10</v>
      </c>
      <c r="D34" s="133"/>
      <c r="E34" s="133"/>
      <c r="F34" s="133"/>
      <c r="G34" s="134"/>
      <c r="H34" s="10"/>
      <c r="I34" s="10"/>
      <c r="J34" s="10"/>
      <c r="K34" s="10"/>
      <c r="L34" s="30"/>
    </row>
    <row r="35" spans="2:12" ht="27" customHeight="1">
      <c r="B35" s="81">
        <v>3</v>
      </c>
      <c r="C35" s="133" t="s">
        <v>39</v>
      </c>
      <c r="D35" s="133"/>
      <c r="E35" s="133"/>
      <c r="F35" s="133"/>
      <c r="G35" s="134"/>
      <c r="H35" s="10"/>
      <c r="I35" s="10"/>
      <c r="J35" s="10"/>
      <c r="K35" s="10"/>
      <c r="L35" s="30"/>
    </row>
    <row r="36" spans="2:12" ht="12.75" customHeight="1">
      <c r="B36" s="77"/>
      <c r="C36" s="135"/>
      <c r="D36" s="135"/>
      <c r="E36" s="135"/>
      <c r="F36" s="135"/>
      <c r="G36" s="136"/>
      <c r="H36" s="10"/>
      <c r="I36" s="10"/>
      <c r="J36" s="10"/>
      <c r="K36" s="10"/>
      <c r="L36" s="30"/>
    </row>
    <row r="37" spans="2:12" ht="12.75" customHeight="1">
      <c r="B37" s="77"/>
      <c r="C37" s="137" t="s">
        <v>90</v>
      </c>
      <c r="D37" s="137"/>
      <c r="E37" s="137"/>
      <c r="F37" s="137"/>
      <c r="G37" s="138"/>
      <c r="H37" s="10"/>
      <c r="I37" s="10"/>
      <c r="J37" s="10"/>
      <c r="K37" s="10"/>
      <c r="L37" s="30"/>
    </row>
    <row r="38" spans="2:12" ht="12.75" customHeight="1">
      <c r="B38" s="77"/>
      <c r="C38" s="95"/>
      <c r="D38" s="95"/>
      <c r="E38" s="96"/>
      <c r="F38" s="95"/>
      <c r="G38" s="97"/>
      <c r="H38" s="11"/>
      <c r="I38" s="11"/>
      <c r="J38" s="11"/>
      <c r="K38" s="11"/>
      <c r="L38" s="11"/>
    </row>
    <row r="39" spans="2:12" ht="12.75" customHeight="1">
      <c r="B39" s="77"/>
      <c r="C39" s="95"/>
      <c r="D39" s="95"/>
      <c r="E39" s="96"/>
      <c r="F39" s="95"/>
      <c r="G39" s="97"/>
      <c r="H39" s="11"/>
      <c r="I39" s="11"/>
      <c r="J39" s="11"/>
      <c r="K39" s="11"/>
      <c r="L39" s="11"/>
    </row>
    <row r="40" spans="2:12" ht="12.75" customHeight="1">
      <c r="B40" s="77"/>
      <c r="C40" s="95"/>
      <c r="D40" s="95"/>
      <c r="E40" s="96"/>
      <c r="F40" s="95"/>
      <c r="G40" s="97"/>
      <c r="H40" s="11"/>
      <c r="I40" s="11"/>
      <c r="J40" s="11"/>
      <c r="K40" s="11"/>
      <c r="L40" s="11"/>
    </row>
    <row r="41" spans="2:12" ht="12.75" customHeight="1">
      <c r="B41" s="77"/>
      <c r="C41" s="95"/>
      <c r="D41" s="95"/>
      <c r="E41" s="96"/>
      <c r="F41" s="95"/>
      <c r="G41" s="97"/>
      <c r="H41" s="11"/>
      <c r="I41" s="11"/>
      <c r="J41" s="11"/>
      <c r="K41" s="11"/>
      <c r="L41" s="11"/>
    </row>
    <row r="42" spans="2:12" ht="12.75" customHeight="1">
      <c r="B42" s="77"/>
      <c r="C42" s="126" t="s">
        <v>28</v>
      </c>
      <c r="D42" s="126"/>
      <c r="E42" s="126"/>
      <c r="F42" s="126"/>
      <c r="G42" s="127"/>
      <c r="H42" s="11"/>
      <c r="I42" s="11"/>
      <c r="J42" s="11"/>
      <c r="K42" s="11"/>
      <c r="L42" s="11"/>
    </row>
    <row r="43" spans="2:12" ht="12.75" customHeight="1">
      <c r="B43" s="77"/>
      <c r="C43" s="128" t="s">
        <v>79</v>
      </c>
      <c r="D43" s="128"/>
      <c r="E43" s="128"/>
      <c r="F43" s="128"/>
      <c r="G43" s="129"/>
      <c r="H43" s="11"/>
      <c r="I43" s="11"/>
      <c r="J43" s="11"/>
      <c r="K43" s="11"/>
      <c r="L43" s="11"/>
    </row>
    <row r="44" spans="2:12" ht="12.75" customHeight="1">
      <c r="B44" s="77"/>
      <c r="C44" s="130" t="s">
        <v>109</v>
      </c>
      <c r="D44" s="130"/>
      <c r="E44" s="130"/>
      <c r="F44" s="130"/>
      <c r="G44" s="131"/>
      <c r="H44" s="11"/>
      <c r="I44" s="11"/>
      <c r="J44" s="11"/>
      <c r="K44" s="11"/>
      <c r="L44" s="11"/>
    </row>
    <row r="45" spans="2:12" ht="12.75" customHeight="1">
      <c r="B45" s="77"/>
      <c r="C45" s="9"/>
      <c r="D45" s="9"/>
      <c r="E45" s="9"/>
      <c r="F45" s="9"/>
      <c r="G45" s="104"/>
      <c r="H45" s="11"/>
      <c r="I45" s="11"/>
      <c r="J45" s="11"/>
      <c r="K45" s="11"/>
      <c r="L45" s="11"/>
    </row>
    <row r="46" spans="2:10" ht="12.75" customHeight="1">
      <c r="B46" s="77"/>
      <c r="C46" s="10"/>
      <c r="D46" s="10"/>
      <c r="E46" s="91"/>
      <c r="F46" s="10"/>
      <c r="G46" s="92"/>
      <c r="H46" s="11"/>
      <c r="I46" s="11"/>
      <c r="J46" s="11"/>
    </row>
    <row r="47" spans="2:12" ht="15">
      <c r="B47" s="100"/>
      <c r="C47" s="103" t="s">
        <v>98</v>
      </c>
      <c r="D47" s="37"/>
      <c r="E47" s="20"/>
      <c r="F47" s="37"/>
      <c r="G47" s="101"/>
      <c r="H47" s="31"/>
      <c r="I47" s="31"/>
      <c r="J47" s="31"/>
      <c r="K47" s="31"/>
      <c r="L47" s="31"/>
    </row>
    <row r="48" spans="2:12" ht="15">
      <c r="B48" s="100"/>
      <c r="C48" s="106" t="s">
        <v>99</v>
      </c>
      <c r="D48" s="37"/>
      <c r="E48" s="20"/>
      <c r="F48" s="37"/>
      <c r="G48" s="101"/>
      <c r="H48" s="29"/>
      <c r="I48" s="29"/>
      <c r="J48" s="29"/>
      <c r="K48" s="29"/>
      <c r="L48" s="29"/>
    </row>
    <row r="49" spans="2:12" ht="12.75">
      <c r="B49" s="100"/>
      <c r="C49" s="106" t="s">
        <v>100</v>
      </c>
      <c r="D49" s="37"/>
      <c r="E49" s="20"/>
      <c r="F49" s="37"/>
      <c r="G49" s="101"/>
      <c r="H49" s="10"/>
      <c r="I49" s="10"/>
      <c r="J49" s="10"/>
      <c r="K49" s="10"/>
      <c r="L49" s="10"/>
    </row>
    <row r="50" spans="2:7" ht="13.5" thickBot="1">
      <c r="B50" s="12"/>
      <c r="C50" s="107" t="s">
        <v>101</v>
      </c>
      <c r="D50" s="66"/>
      <c r="E50" s="67"/>
      <c r="F50" s="66"/>
      <c r="G50" s="102"/>
    </row>
    <row r="51" spans="2:7" ht="12.75">
      <c r="B51" s="34"/>
      <c r="C51" s="37"/>
      <c r="D51" s="37"/>
      <c r="E51" s="20"/>
      <c r="F51" s="37"/>
      <c r="G51" s="20"/>
    </row>
    <row r="52" spans="2:7" ht="12.75">
      <c r="B52" s="34"/>
      <c r="C52" s="37"/>
      <c r="D52" s="37"/>
      <c r="E52" s="20"/>
      <c r="F52" s="37"/>
      <c r="G52" s="20"/>
    </row>
    <row r="53" spans="2:7" ht="12.75">
      <c r="B53" s="34"/>
      <c r="C53" s="37"/>
      <c r="D53" s="37"/>
      <c r="E53" s="20"/>
      <c r="F53" s="37"/>
      <c r="G53" s="20"/>
    </row>
    <row r="54" spans="2:7" ht="12.75">
      <c r="B54" s="34"/>
      <c r="C54" s="37"/>
      <c r="D54" s="37"/>
      <c r="E54" s="20"/>
      <c r="F54" s="37"/>
      <c r="G54" s="20"/>
    </row>
    <row r="55" spans="2:7" ht="12.75">
      <c r="B55" s="34"/>
      <c r="C55" s="37"/>
      <c r="D55" s="37"/>
      <c r="E55" s="20"/>
      <c r="F55" s="37"/>
      <c r="G55" s="20"/>
    </row>
    <row r="56" spans="2:7" ht="12.75">
      <c r="B56" s="34"/>
      <c r="C56" s="37"/>
      <c r="D56" s="37"/>
      <c r="E56" s="20"/>
      <c r="F56" s="37"/>
      <c r="G56" s="20"/>
    </row>
    <row r="57" spans="2:7" ht="12.75">
      <c r="B57" s="34"/>
      <c r="C57" s="37"/>
      <c r="D57" s="37"/>
      <c r="E57" s="20"/>
      <c r="F57" s="37"/>
      <c r="G57" s="20"/>
    </row>
    <row r="58" spans="2:7" ht="12.75">
      <c r="B58" s="34"/>
      <c r="C58" s="37"/>
      <c r="D58" s="37"/>
      <c r="E58" s="20"/>
      <c r="F58" s="37"/>
      <c r="G58" s="20"/>
    </row>
    <row r="59" spans="2:7" ht="12.75">
      <c r="B59" s="34"/>
      <c r="C59" s="37"/>
      <c r="D59" s="37"/>
      <c r="E59" s="20"/>
      <c r="F59" s="37"/>
      <c r="G59" s="20"/>
    </row>
    <row r="60" spans="2:7" ht="12.75">
      <c r="B60" s="34"/>
      <c r="C60" s="37"/>
      <c r="D60" s="37"/>
      <c r="E60" s="20"/>
      <c r="F60" s="37"/>
      <c r="G60" s="20"/>
    </row>
    <row r="61" spans="2:7" ht="12.75">
      <c r="B61" s="34"/>
      <c r="C61" s="37"/>
      <c r="D61" s="37"/>
      <c r="E61" s="20"/>
      <c r="F61" s="37"/>
      <c r="G61" s="20"/>
    </row>
    <row r="62" spans="2:7" ht="12.75">
      <c r="B62" s="34"/>
      <c r="C62" s="37"/>
      <c r="D62" s="37"/>
      <c r="F62" s="37"/>
      <c r="G62" s="20"/>
    </row>
    <row r="63" spans="2:7" ht="12.75">
      <c r="B63" s="34"/>
      <c r="C63" s="37"/>
      <c r="D63" s="37"/>
      <c r="F63" s="37"/>
      <c r="G63" s="20"/>
    </row>
    <row r="64" spans="2:7" ht="12.75">
      <c r="B64" s="34"/>
      <c r="C64" s="37"/>
      <c r="D64" s="37"/>
      <c r="F64" s="37"/>
      <c r="G64" s="20"/>
    </row>
    <row r="65" spans="2:7" ht="12.75">
      <c r="B65" s="34"/>
      <c r="C65" s="37"/>
      <c r="D65" s="37"/>
      <c r="F65" s="37"/>
      <c r="G65" s="20"/>
    </row>
    <row r="66" spans="2:7" ht="12.75">
      <c r="B66" s="34"/>
      <c r="C66" s="37"/>
      <c r="D66" s="37"/>
      <c r="F66" s="37"/>
      <c r="G66" s="20"/>
    </row>
    <row r="67" spans="2:7" ht="12.75">
      <c r="B67" s="34"/>
      <c r="C67" s="37"/>
      <c r="D67" s="37"/>
      <c r="F67" s="37"/>
      <c r="G67" s="20"/>
    </row>
    <row r="68" spans="2:7" ht="12.75">
      <c r="B68" s="34"/>
      <c r="C68" s="37"/>
      <c r="D68" s="37"/>
      <c r="F68" s="37"/>
      <c r="G68" s="20"/>
    </row>
    <row r="69" spans="2:7" ht="12.75">
      <c r="B69" s="34"/>
      <c r="C69" s="37"/>
      <c r="D69" s="37"/>
      <c r="F69" s="37"/>
      <c r="G69" s="20"/>
    </row>
    <row r="70" spans="2:7" ht="12.75">
      <c r="B70" s="34"/>
      <c r="C70" s="37"/>
      <c r="D70" s="37"/>
      <c r="F70" s="37"/>
      <c r="G70" s="20"/>
    </row>
    <row r="71" spans="2:7" ht="12.75">
      <c r="B71" s="34"/>
      <c r="C71" s="37"/>
      <c r="D71" s="37"/>
      <c r="F71" s="37"/>
      <c r="G71" s="20"/>
    </row>
    <row r="72" spans="2:7" ht="12.75">
      <c r="B72" s="34"/>
      <c r="C72" s="37"/>
      <c r="D72" s="37"/>
      <c r="F72" s="37"/>
      <c r="G72" s="20"/>
    </row>
    <row r="73" spans="2:7" ht="12.75">
      <c r="B73" s="34"/>
      <c r="C73" s="37"/>
      <c r="D73" s="37"/>
      <c r="F73" s="37"/>
      <c r="G73" s="20"/>
    </row>
    <row r="74" spans="2:7" ht="12.75">
      <c r="B74" s="34"/>
      <c r="C74" s="37"/>
      <c r="D74" s="37"/>
      <c r="F74" s="37"/>
      <c r="G74" s="20"/>
    </row>
    <row r="75" spans="2:7" ht="12.75">
      <c r="B75" s="34"/>
      <c r="C75" s="37"/>
      <c r="D75" s="37"/>
      <c r="F75" s="37"/>
      <c r="G75" s="20"/>
    </row>
    <row r="76" spans="2:7" ht="12.75">
      <c r="B76" s="34"/>
      <c r="C76" s="37"/>
      <c r="D76" s="37"/>
      <c r="F76" s="37"/>
      <c r="G76" s="20"/>
    </row>
    <row r="77" spans="2:7" ht="12.75">
      <c r="B77" s="34"/>
      <c r="C77" s="37"/>
      <c r="D77" s="37"/>
      <c r="F77" s="37"/>
      <c r="G77" s="20"/>
    </row>
    <row r="78" spans="2:7" ht="12.75">
      <c r="B78" s="34"/>
      <c r="C78" s="37"/>
      <c r="D78" s="37"/>
      <c r="F78" s="37"/>
      <c r="G78" s="20"/>
    </row>
    <row r="79" spans="2:7" ht="12.75">
      <c r="B79" s="34"/>
      <c r="C79" s="37"/>
      <c r="D79" s="37"/>
      <c r="F79" s="37"/>
      <c r="G79" s="20"/>
    </row>
    <row r="80" spans="2:7" ht="12.75">
      <c r="B80" s="34"/>
      <c r="C80" s="37"/>
      <c r="D80" s="37"/>
      <c r="F80" s="37"/>
      <c r="G80" s="20"/>
    </row>
    <row r="81" spans="2:7" ht="12.75">
      <c r="B81" s="34"/>
      <c r="C81" s="37"/>
      <c r="D81" s="37"/>
      <c r="F81" s="37"/>
      <c r="G81" s="20"/>
    </row>
    <row r="82" spans="2:7" ht="12.75">
      <c r="B82" s="34"/>
      <c r="C82" s="37"/>
      <c r="D82" s="37"/>
      <c r="F82" s="37"/>
      <c r="G82" s="20"/>
    </row>
    <row r="83" spans="2:7" ht="12.75">
      <c r="B83" s="34"/>
      <c r="C83" s="37"/>
      <c r="D83" s="37"/>
      <c r="F83" s="37"/>
      <c r="G83" s="20"/>
    </row>
    <row r="84" spans="2:7" ht="12.75">
      <c r="B84" s="34"/>
      <c r="C84" s="37"/>
      <c r="D84" s="37"/>
      <c r="F84" s="37"/>
      <c r="G84" s="20"/>
    </row>
    <row r="85" spans="2:7" ht="12.75">
      <c r="B85" s="34"/>
      <c r="C85" s="37"/>
      <c r="D85" s="37"/>
      <c r="F85" s="37"/>
      <c r="G85" s="20"/>
    </row>
    <row r="86" spans="2:7" ht="12.75">
      <c r="B86" s="34"/>
      <c r="C86" s="37"/>
      <c r="D86" s="37"/>
      <c r="F86" s="37"/>
      <c r="G86" s="20"/>
    </row>
    <row r="87" spans="2:7" ht="12.75">
      <c r="B87" s="34"/>
      <c r="C87" s="37"/>
      <c r="D87" s="37"/>
      <c r="F87" s="37"/>
      <c r="G87" s="20"/>
    </row>
    <row r="88" spans="2:7" ht="12.75">
      <c r="B88" s="34"/>
      <c r="C88" s="37"/>
      <c r="D88" s="37"/>
      <c r="F88" s="37"/>
      <c r="G88" s="20"/>
    </row>
    <row r="89" spans="2:7" ht="12.75">
      <c r="B89" s="34"/>
      <c r="C89" s="37"/>
      <c r="D89" s="37"/>
      <c r="F89" s="37"/>
      <c r="G89" s="20"/>
    </row>
    <row r="90" spans="2:7" ht="12.75">
      <c r="B90" s="34"/>
      <c r="C90" s="37"/>
      <c r="D90" s="37"/>
      <c r="F90" s="37"/>
      <c r="G90" s="20"/>
    </row>
    <row r="91" spans="2:7" ht="12.75">
      <c r="B91" s="34"/>
      <c r="C91" s="37"/>
      <c r="D91" s="37"/>
      <c r="F91" s="37"/>
      <c r="G91" s="20"/>
    </row>
    <row r="92" spans="2:7" ht="12.75">
      <c r="B92" s="34"/>
      <c r="C92" s="37"/>
      <c r="D92" s="37"/>
      <c r="F92" s="37"/>
      <c r="G92" s="20"/>
    </row>
    <row r="93" spans="2:7" ht="12.75">
      <c r="B93" s="34"/>
      <c r="C93" s="37"/>
      <c r="D93" s="37"/>
      <c r="F93" s="37"/>
      <c r="G93" s="20"/>
    </row>
    <row r="94" spans="2:7" ht="12.75">
      <c r="B94" s="34"/>
      <c r="C94" s="37"/>
      <c r="D94" s="37"/>
      <c r="F94" s="37"/>
      <c r="G94" s="20"/>
    </row>
    <row r="95" spans="2:7" ht="12.75">
      <c r="B95" s="34"/>
      <c r="C95" s="37"/>
      <c r="D95" s="37"/>
      <c r="F95" s="37"/>
      <c r="G95" s="20"/>
    </row>
    <row r="96" spans="2:7" ht="12.75">
      <c r="B96" s="34"/>
      <c r="C96" s="37"/>
      <c r="D96" s="37"/>
      <c r="F96" s="37"/>
      <c r="G96" s="20"/>
    </row>
    <row r="97" spans="2:7" ht="12.75">
      <c r="B97" s="34"/>
      <c r="C97" s="37"/>
      <c r="D97" s="37"/>
      <c r="F97" s="37"/>
      <c r="G97" s="20"/>
    </row>
    <row r="98" spans="2:7" ht="12.75">
      <c r="B98" s="34"/>
      <c r="C98" s="37"/>
      <c r="D98" s="37"/>
      <c r="F98" s="37"/>
      <c r="G98" s="20"/>
    </row>
    <row r="99" spans="2:7" ht="12.75">
      <c r="B99" s="34"/>
      <c r="C99" s="37"/>
      <c r="D99" s="37"/>
      <c r="F99" s="37"/>
      <c r="G99" s="20"/>
    </row>
    <row r="100" spans="2:7" ht="12.75">
      <c r="B100" s="34"/>
      <c r="C100" s="37"/>
      <c r="D100" s="37"/>
      <c r="F100" s="37"/>
      <c r="G100" s="20"/>
    </row>
    <row r="101" spans="2:7" ht="12.75">
      <c r="B101" s="34"/>
      <c r="C101" s="37"/>
      <c r="D101" s="37"/>
      <c r="F101" s="37"/>
      <c r="G101" s="20"/>
    </row>
    <row r="102" spans="2:7" ht="12.75">
      <c r="B102" s="34"/>
      <c r="C102" s="37"/>
      <c r="D102" s="37"/>
      <c r="F102" s="37"/>
      <c r="G102" s="20"/>
    </row>
    <row r="103" spans="2:7" ht="12.75">
      <c r="B103" s="34"/>
      <c r="C103" s="37"/>
      <c r="D103" s="37"/>
      <c r="F103" s="37"/>
      <c r="G103" s="20"/>
    </row>
    <row r="104" spans="2:7" ht="12.75">
      <c r="B104" s="34"/>
      <c r="C104" s="37"/>
      <c r="D104" s="37"/>
      <c r="F104" s="37"/>
      <c r="G104" s="20"/>
    </row>
    <row r="105" spans="2:7" ht="12.75">
      <c r="B105" s="34"/>
      <c r="C105" s="37"/>
      <c r="D105" s="37"/>
      <c r="F105" s="37"/>
      <c r="G105" s="20"/>
    </row>
    <row r="106" spans="2:7" ht="12.75">
      <c r="B106" s="34"/>
      <c r="C106" s="37"/>
      <c r="D106" s="37"/>
      <c r="F106" s="37"/>
      <c r="G106" s="20"/>
    </row>
    <row r="107" spans="2:7" ht="12.75">
      <c r="B107" s="34"/>
      <c r="C107" s="37"/>
      <c r="D107" s="37"/>
      <c r="F107" s="37"/>
      <c r="G107" s="20"/>
    </row>
    <row r="108" spans="2:7" ht="12.75">
      <c r="B108" s="34"/>
      <c r="C108" s="37"/>
      <c r="D108" s="37"/>
      <c r="F108" s="37"/>
      <c r="G108" s="20"/>
    </row>
    <row r="109" spans="2:7" ht="12.75">
      <c r="B109" s="34"/>
      <c r="C109" s="37"/>
      <c r="D109" s="37"/>
      <c r="F109" s="37"/>
      <c r="G109" s="20"/>
    </row>
    <row r="110" spans="2:7" ht="12.75">
      <c r="B110" s="34"/>
      <c r="C110" s="37"/>
      <c r="D110" s="37"/>
      <c r="F110" s="37"/>
      <c r="G110" s="20"/>
    </row>
    <row r="111" spans="2:7" ht="12.75">
      <c r="B111" s="34"/>
      <c r="C111" s="37"/>
      <c r="D111" s="37"/>
      <c r="F111" s="37"/>
      <c r="G111" s="20"/>
    </row>
    <row r="112" spans="2:7" ht="12.75">
      <c r="B112" s="34"/>
      <c r="C112" s="37"/>
      <c r="D112" s="37"/>
      <c r="F112" s="37"/>
      <c r="G112" s="20"/>
    </row>
    <row r="113" spans="2:7" ht="12.75">
      <c r="B113" s="34"/>
      <c r="C113" s="37"/>
      <c r="D113" s="37"/>
      <c r="F113" s="37"/>
      <c r="G113" s="20"/>
    </row>
    <row r="114" spans="2:7" ht="12.75">
      <c r="B114" s="34"/>
      <c r="C114" s="37"/>
      <c r="D114" s="37"/>
      <c r="F114" s="37"/>
      <c r="G114" s="20"/>
    </row>
    <row r="115" spans="2:7" ht="12.75">
      <c r="B115" s="34"/>
      <c r="C115" s="37"/>
      <c r="D115" s="37"/>
      <c r="F115" s="37"/>
      <c r="G115" s="20"/>
    </row>
    <row r="116" spans="2:7" ht="12.75">
      <c r="B116" s="34"/>
      <c r="C116" s="37"/>
      <c r="D116" s="37"/>
      <c r="F116" s="37"/>
      <c r="G116" s="20"/>
    </row>
    <row r="117" spans="2:7" ht="12.75">
      <c r="B117" s="34"/>
      <c r="C117" s="37"/>
      <c r="D117" s="37"/>
      <c r="F117" s="37"/>
      <c r="G117" s="20"/>
    </row>
    <row r="118" spans="2:7" ht="12.75">
      <c r="B118" s="34"/>
      <c r="C118" s="37"/>
      <c r="D118" s="37"/>
      <c r="F118" s="37"/>
      <c r="G118" s="20"/>
    </row>
    <row r="119" spans="2:7" ht="12.75">
      <c r="B119" s="34"/>
      <c r="C119" s="37"/>
      <c r="D119" s="37"/>
      <c r="F119" s="37"/>
      <c r="G119" s="20"/>
    </row>
    <row r="120" spans="2:7" ht="12.75">
      <c r="B120" s="34"/>
      <c r="C120" s="37"/>
      <c r="D120" s="37"/>
      <c r="F120" s="37"/>
      <c r="G120" s="20"/>
    </row>
    <row r="121" spans="2:7" ht="12.75">
      <c r="B121" s="34"/>
      <c r="C121" s="37"/>
      <c r="D121" s="37"/>
      <c r="F121" s="37"/>
      <c r="G121" s="20"/>
    </row>
    <row r="122" spans="2:7" ht="12.75">
      <c r="B122" s="34"/>
      <c r="C122" s="37"/>
      <c r="D122" s="37"/>
      <c r="F122" s="37"/>
      <c r="G122" s="20"/>
    </row>
    <row r="123" spans="2:7" ht="12.75">
      <c r="B123" s="34"/>
      <c r="C123" s="37"/>
      <c r="D123" s="37"/>
      <c r="F123" s="37"/>
      <c r="G123" s="20"/>
    </row>
    <row r="124" spans="2:7" ht="12.75">
      <c r="B124" s="34"/>
      <c r="C124" s="37"/>
      <c r="D124" s="37"/>
      <c r="F124" s="37"/>
      <c r="G124" s="20"/>
    </row>
    <row r="125" spans="2:7" ht="12.75">
      <c r="B125" s="34"/>
      <c r="C125" s="37"/>
      <c r="D125" s="37"/>
      <c r="F125" s="37"/>
      <c r="G125" s="20"/>
    </row>
    <row r="126" spans="2:7" ht="12.75">
      <c r="B126" s="34"/>
      <c r="C126" s="37"/>
      <c r="D126" s="37"/>
      <c r="F126" s="37"/>
      <c r="G126" s="20"/>
    </row>
    <row r="127" spans="2:7" ht="12.75">
      <c r="B127" s="34"/>
      <c r="C127" s="37"/>
      <c r="D127" s="37"/>
      <c r="F127" s="37"/>
      <c r="G127" s="20"/>
    </row>
    <row r="128" spans="2:7" ht="12.75">
      <c r="B128" s="34"/>
      <c r="C128" s="37"/>
      <c r="D128" s="37"/>
      <c r="F128" s="37"/>
      <c r="G128" s="20"/>
    </row>
    <row r="129" spans="2:7" ht="12.75">
      <c r="B129" s="34"/>
      <c r="C129" s="37"/>
      <c r="D129" s="37"/>
      <c r="F129" s="37"/>
      <c r="G129" s="20"/>
    </row>
    <row r="130" spans="2:7" ht="12.75">
      <c r="B130" s="34"/>
      <c r="C130" s="37"/>
      <c r="D130" s="37"/>
      <c r="F130" s="37"/>
      <c r="G130" s="20"/>
    </row>
    <row r="131" spans="2:7" ht="12.75">
      <c r="B131" s="34"/>
      <c r="C131" s="37"/>
      <c r="D131" s="37"/>
      <c r="F131" s="37"/>
      <c r="G131" s="20"/>
    </row>
    <row r="132" spans="2:7" ht="12.75">
      <c r="B132" s="34"/>
      <c r="C132" s="37"/>
      <c r="D132" s="37"/>
      <c r="F132" s="37"/>
      <c r="G132" s="20"/>
    </row>
    <row r="133" spans="2:7" ht="12.75">
      <c r="B133" s="34"/>
      <c r="C133" s="37"/>
      <c r="D133" s="37"/>
      <c r="F133" s="37"/>
      <c r="G133" s="20"/>
    </row>
    <row r="134" spans="2:4" ht="12.75">
      <c r="B134" s="34"/>
      <c r="C134" s="37"/>
      <c r="D134" s="37"/>
    </row>
    <row r="135" spans="2:4" ht="12.75">
      <c r="B135" s="34"/>
      <c r="C135" s="37"/>
      <c r="D135" s="37"/>
    </row>
    <row r="136" spans="2:4" ht="12.75">
      <c r="B136" s="34"/>
      <c r="C136" s="37"/>
      <c r="D136" s="37"/>
    </row>
    <row r="137" spans="2:4" ht="12.75">
      <c r="B137" s="34"/>
      <c r="C137" s="37"/>
      <c r="D137" s="37"/>
    </row>
    <row r="138" spans="2:4" ht="12.75">
      <c r="B138" s="34"/>
      <c r="C138" s="37"/>
      <c r="D138" s="37"/>
    </row>
    <row r="139" spans="2:4" ht="12.75">
      <c r="B139" s="34"/>
      <c r="C139" s="37"/>
      <c r="D139" s="37"/>
    </row>
    <row r="140" spans="2:4" ht="12.75">
      <c r="B140" s="34"/>
      <c r="C140" s="37"/>
      <c r="D140" s="37"/>
    </row>
    <row r="141" spans="2:4" ht="12.75">
      <c r="B141" s="34"/>
      <c r="C141" s="37"/>
      <c r="D141" s="37"/>
    </row>
    <row r="142" spans="2:4" ht="12.75">
      <c r="B142" s="34"/>
      <c r="C142" s="37"/>
      <c r="D142" s="37"/>
    </row>
    <row r="143" spans="2:4" ht="12.75">
      <c r="B143" s="34"/>
      <c r="C143" s="37"/>
      <c r="D143" s="37"/>
    </row>
  </sheetData>
  <sheetProtection/>
  <mergeCells count="17">
    <mergeCell ref="C42:G42"/>
    <mergeCell ref="C43:G43"/>
    <mergeCell ref="C44:G44"/>
    <mergeCell ref="B31:C32"/>
    <mergeCell ref="C33:G33"/>
    <mergeCell ref="C34:G34"/>
    <mergeCell ref="C35:G35"/>
    <mergeCell ref="C36:G36"/>
    <mergeCell ref="C37:G37"/>
    <mergeCell ref="B2:G2"/>
    <mergeCell ref="B4:G4"/>
    <mergeCell ref="B5:G5"/>
    <mergeCell ref="F6:G6"/>
    <mergeCell ref="B7:B9"/>
    <mergeCell ref="C7:C9"/>
    <mergeCell ref="D7:E7"/>
    <mergeCell ref="F7:G7"/>
  </mergeCells>
  <printOptions/>
  <pageMargins left="0.65" right="0.32" top="0.71" bottom="0.31" header="0.34" footer="0.36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143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.8515625" style="6" customWidth="1"/>
    <col min="2" max="2" width="5.421875" style="35" customWidth="1"/>
    <col min="3" max="3" width="25.7109375" style="6" customWidth="1"/>
    <col min="4" max="4" width="19.57421875" style="6" customWidth="1"/>
    <col min="5" max="5" width="20.00390625" style="36" customWidth="1"/>
    <col min="6" max="6" width="20.8515625" style="6" customWidth="1"/>
    <col min="7" max="7" width="20.8515625" style="36" customWidth="1"/>
    <col min="8" max="8" width="18.421875" style="6" hidden="1" customWidth="1"/>
    <col min="9" max="9" width="12.7109375" style="6" hidden="1" customWidth="1"/>
    <col min="10" max="10" width="17.7109375" style="6" hidden="1" customWidth="1"/>
    <col min="11" max="11" width="18.28125" style="6" hidden="1" customWidth="1"/>
    <col min="12" max="12" width="16.57421875" style="6" hidden="1" customWidth="1"/>
    <col min="13" max="15" width="0" style="6" hidden="1" customWidth="1"/>
    <col min="16" max="16" width="20.8515625" style="6" hidden="1" customWidth="1"/>
    <col min="17" max="16384" width="9.140625" style="6" customWidth="1"/>
  </cols>
  <sheetData>
    <row r="1" ht="3.75" customHeight="1" thickBot="1"/>
    <row r="2" spans="2:12" ht="25.5" customHeight="1">
      <c r="B2" s="114" t="s">
        <v>77</v>
      </c>
      <c r="C2" s="115"/>
      <c r="D2" s="115"/>
      <c r="E2" s="115"/>
      <c r="F2" s="115"/>
      <c r="G2" s="116"/>
      <c r="H2" s="3"/>
      <c r="I2" s="3"/>
      <c r="J2" s="3"/>
      <c r="K2" s="15"/>
      <c r="L2" s="15"/>
    </row>
    <row r="3" spans="2:12" ht="12.75" customHeight="1">
      <c r="B3" s="1"/>
      <c r="C3" s="2"/>
      <c r="D3" s="2"/>
      <c r="E3" s="16"/>
      <c r="F3" s="2"/>
      <c r="G3" s="61"/>
      <c r="H3" s="3"/>
      <c r="I3" s="3"/>
      <c r="J3" s="3"/>
      <c r="K3" s="15"/>
      <c r="L3" s="15"/>
    </row>
    <row r="4" spans="2:12" ht="12.75" customHeight="1">
      <c r="B4" s="117" t="s">
        <v>97</v>
      </c>
      <c r="C4" s="118"/>
      <c r="D4" s="118"/>
      <c r="E4" s="118"/>
      <c r="F4" s="118"/>
      <c r="G4" s="119"/>
      <c r="H4" s="4"/>
      <c r="I4" s="4"/>
      <c r="J4" s="4"/>
      <c r="K4" s="17"/>
      <c r="L4" s="17"/>
    </row>
    <row r="5" spans="2:10" ht="12.75" customHeight="1">
      <c r="B5" s="117" t="s">
        <v>102</v>
      </c>
      <c r="C5" s="118"/>
      <c r="D5" s="118"/>
      <c r="E5" s="118"/>
      <c r="F5" s="118"/>
      <c r="G5" s="119"/>
      <c r="H5" s="5"/>
      <c r="I5" s="5"/>
      <c r="J5" s="5"/>
    </row>
    <row r="6" spans="2:7" ht="12.75" customHeight="1">
      <c r="B6" s="100"/>
      <c r="C6" s="37"/>
      <c r="D6" s="37"/>
      <c r="E6" s="20"/>
      <c r="F6" s="120"/>
      <c r="G6" s="121"/>
    </row>
    <row r="7" spans="2:12" ht="12.75" customHeight="1">
      <c r="B7" s="122" t="s">
        <v>17</v>
      </c>
      <c r="C7" s="123" t="s">
        <v>0</v>
      </c>
      <c r="D7" s="124" t="s">
        <v>1</v>
      </c>
      <c r="E7" s="124"/>
      <c r="F7" s="124" t="s">
        <v>18</v>
      </c>
      <c r="G7" s="125"/>
      <c r="H7" s="18"/>
      <c r="I7" s="18"/>
      <c r="J7" s="18"/>
      <c r="K7" s="18"/>
      <c r="L7" s="18"/>
    </row>
    <row r="8" spans="2:12" ht="12.75" customHeight="1">
      <c r="B8" s="122"/>
      <c r="C8" s="123"/>
      <c r="D8" s="74" t="s">
        <v>2</v>
      </c>
      <c r="E8" s="75" t="s">
        <v>3</v>
      </c>
      <c r="F8" s="74" t="s">
        <v>2</v>
      </c>
      <c r="G8" s="76" t="s">
        <v>3</v>
      </c>
      <c r="I8" s="5"/>
      <c r="J8" s="5"/>
      <c r="K8" s="5"/>
      <c r="L8" s="5"/>
    </row>
    <row r="9" spans="2:12" ht="12.75" customHeight="1">
      <c r="B9" s="122"/>
      <c r="C9" s="123"/>
      <c r="D9" s="74" t="s">
        <v>4</v>
      </c>
      <c r="E9" s="75" t="s">
        <v>4</v>
      </c>
      <c r="F9" s="74" t="s">
        <v>4</v>
      </c>
      <c r="G9" s="76" t="s">
        <v>15</v>
      </c>
      <c r="I9" s="5"/>
      <c r="J9" s="5"/>
      <c r="K9" s="5"/>
      <c r="L9" s="5"/>
    </row>
    <row r="10" spans="2:7" ht="4.5" customHeight="1">
      <c r="B10" s="77"/>
      <c r="D10" s="78"/>
      <c r="F10" s="78"/>
      <c r="G10" s="79"/>
    </row>
    <row r="11" spans="2:7" ht="12.75" customHeight="1">
      <c r="B11" s="77"/>
      <c r="C11" s="80" t="s">
        <v>19</v>
      </c>
      <c r="D11" s="78"/>
      <c r="F11" s="78"/>
      <c r="G11" s="79"/>
    </row>
    <row r="12" spans="2:16" ht="12.75" customHeight="1">
      <c r="B12" s="81" t="s">
        <v>20</v>
      </c>
      <c r="C12" s="10" t="s">
        <v>6</v>
      </c>
      <c r="D12" s="38">
        <f>F12*28%</f>
        <v>0</v>
      </c>
      <c r="E12" s="39">
        <f>G12*28%</f>
        <v>0</v>
      </c>
      <c r="F12" s="45">
        <v>0</v>
      </c>
      <c r="G12" s="63">
        <v>0</v>
      </c>
      <c r="H12" s="40"/>
      <c r="I12" s="40"/>
      <c r="J12" s="40"/>
      <c r="K12" s="40"/>
      <c r="L12" s="21"/>
      <c r="M12" s="41">
        <f>O12-279805643</f>
        <v>87064867.25</v>
      </c>
      <c r="N12" s="42">
        <f>P12-143548804.58</f>
        <v>53605990.41999999</v>
      </c>
      <c r="O12" s="43">
        <v>366870510.25</v>
      </c>
      <c r="P12" s="44">
        <v>197154795</v>
      </c>
    </row>
    <row r="13" spans="2:16" ht="12.75" customHeight="1">
      <c r="B13" s="81" t="s">
        <v>21</v>
      </c>
      <c r="C13" s="10" t="s">
        <v>22</v>
      </c>
      <c r="D13" s="38">
        <f>F13*28%</f>
        <v>0</v>
      </c>
      <c r="E13" s="39">
        <f>G13*28%</f>
        <v>0</v>
      </c>
      <c r="F13" s="45">
        <v>0</v>
      </c>
      <c r="G13" s="63">
        <v>0</v>
      </c>
      <c r="H13" s="40"/>
      <c r="I13" s="40"/>
      <c r="J13" s="40"/>
      <c r="K13" s="40"/>
      <c r="L13" s="21"/>
      <c r="M13" s="41">
        <f>O13-350905</f>
        <v>1300020</v>
      </c>
      <c r="N13" s="42">
        <f>P13-622567.29</f>
        <v>323341.70999999996</v>
      </c>
      <c r="O13" s="43">
        <v>1650925</v>
      </c>
      <c r="P13" s="44">
        <v>945909</v>
      </c>
    </row>
    <row r="14" spans="2:16" ht="12.75" customHeight="1">
      <c r="B14" s="81"/>
      <c r="C14" s="10"/>
      <c r="D14" s="38"/>
      <c r="E14" s="39"/>
      <c r="F14" s="45"/>
      <c r="G14" s="63"/>
      <c r="H14" s="40"/>
      <c r="I14" s="40"/>
      <c r="J14" s="40"/>
      <c r="K14" s="40"/>
      <c r="L14" s="21"/>
      <c r="M14" s="41"/>
      <c r="N14" s="42"/>
      <c r="O14" s="43"/>
      <c r="P14" s="44"/>
    </row>
    <row r="15" spans="2:16" s="52" customFormat="1" ht="12.75" customHeight="1">
      <c r="B15" s="82"/>
      <c r="C15" s="83" t="s">
        <v>23</v>
      </c>
      <c r="D15" s="38">
        <f>SUM(D12:D14)</f>
        <v>0</v>
      </c>
      <c r="E15" s="39">
        <f>SUM(E12:E13)</f>
        <v>0</v>
      </c>
      <c r="F15" s="45">
        <f>SUM(F12:F14)</f>
        <v>0</v>
      </c>
      <c r="G15" s="63">
        <f>SUM(G12:G13)</f>
        <v>0</v>
      </c>
      <c r="H15" s="47"/>
      <c r="I15" s="47"/>
      <c r="J15" s="47"/>
      <c r="K15" s="47"/>
      <c r="L15" s="22"/>
      <c r="M15" s="48">
        <f>SUM(M12:M13)</f>
        <v>88364887.25</v>
      </c>
      <c r="N15" s="49">
        <f>SUM(N12:N13)</f>
        <v>53929332.12999999</v>
      </c>
      <c r="O15" s="50">
        <f>SUM(O12:O13)</f>
        <v>368521435.25</v>
      </c>
      <c r="P15" s="51">
        <f>SUM(P12:P13)</f>
        <v>198100704</v>
      </c>
    </row>
    <row r="16" spans="2:16" ht="12.75" customHeight="1">
      <c r="B16" s="81"/>
      <c r="C16" s="84" t="s">
        <v>8</v>
      </c>
      <c r="D16" s="38"/>
      <c r="E16" s="39"/>
      <c r="F16" s="45"/>
      <c r="G16" s="63"/>
      <c r="H16" s="40"/>
      <c r="I16" s="40"/>
      <c r="J16" s="40"/>
      <c r="K16" s="40"/>
      <c r="L16" s="21"/>
      <c r="M16" s="41"/>
      <c r="N16" s="42"/>
      <c r="O16" s="19"/>
      <c r="P16" s="37"/>
    </row>
    <row r="17" spans="2:16" ht="28.5" customHeight="1">
      <c r="B17" s="81"/>
      <c r="C17" s="10" t="s">
        <v>80</v>
      </c>
      <c r="D17" s="38">
        <f>5500+(F17-5500)*28%</f>
        <v>5531.36</v>
      </c>
      <c r="E17" s="39">
        <f>5500+(G17-5500)*28%</f>
        <v>5539.76</v>
      </c>
      <c r="F17" s="45">
        <v>5612</v>
      </c>
      <c r="G17" s="63">
        <v>5642</v>
      </c>
      <c r="H17" s="40"/>
      <c r="I17" s="40"/>
      <c r="J17" s="40"/>
      <c r="K17" s="40"/>
      <c r="L17" s="21"/>
      <c r="M17" s="41"/>
      <c r="N17" s="42"/>
      <c r="O17" s="19"/>
      <c r="P17" s="37"/>
    </row>
    <row r="18" spans="2:16" ht="12.75" customHeight="1">
      <c r="B18" s="81"/>
      <c r="C18" s="10" t="s">
        <v>78</v>
      </c>
      <c r="D18" s="38">
        <v>9120</v>
      </c>
      <c r="E18" s="39">
        <v>17330</v>
      </c>
      <c r="F18" s="45">
        <v>9120</v>
      </c>
      <c r="G18" s="63">
        <v>17330</v>
      </c>
      <c r="H18" s="40"/>
      <c r="I18" s="40"/>
      <c r="J18" s="40"/>
      <c r="K18" s="40"/>
      <c r="L18" s="21"/>
      <c r="M18" s="41"/>
      <c r="N18" s="42"/>
      <c r="O18" s="43"/>
      <c r="P18" s="44"/>
    </row>
    <row r="19" spans="2:16" ht="12.75" customHeight="1">
      <c r="B19" s="81"/>
      <c r="C19" s="10"/>
      <c r="D19" s="38"/>
      <c r="E19" s="39"/>
      <c r="F19" s="45"/>
      <c r="G19" s="63"/>
      <c r="H19" s="40"/>
      <c r="I19" s="40"/>
      <c r="J19" s="40"/>
      <c r="K19" s="40"/>
      <c r="L19" s="21"/>
      <c r="M19" s="41"/>
      <c r="N19" s="42"/>
      <c r="O19" s="43"/>
      <c r="P19" s="44"/>
    </row>
    <row r="20" spans="2:16" s="52" customFormat="1" ht="12.75" customHeight="1">
      <c r="B20" s="82"/>
      <c r="C20" s="83" t="s">
        <v>24</v>
      </c>
      <c r="D20" s="38">
        <f>SUM(D17+D18)</f>
        <v>14651.36</v>
      </c>
      <c r="E20" s="39">
        <f>SUM(E17+E18)</f>
        <v>22869.760000000002</v>
      </c>
      <c r="F20" s="45">
        <f>SUM(F17+F18)</f>
        <v>14732</v>
      </c>
      <c r="G20" s="63">
        <f>SUM(G17+G18)</f>
        <v>22972</v>
      </c>
      <c r="H20" s="47"/>
      <c r="I20" s="47"/>
      <c r="J20" s="47"/>
      <c r="K20" s="47"/>
      <c r="L20" s="22"/>
      <c r="M20" s="48" t="e">
        <f>SUM(#REF!)</f>
        <v>#REF!</v>
      </c>
      <c r="N20" s="49" t="e">
        <f>SUM(#REF!)</f>
        <v>#REF!</v>
      </c>
      <c r="O20" s="50" t="e">
        <f>SUM(#REF!)</f>
        <v>#REF!</v>
      </c>
      <c r="P20" s="53" t="e">
        <f>SUM(#REF!)</f>
        <v>#REF!</v>
      </c>
    </row>
    <row r="21" spans="2:16" s="52" customFormat="1" ht="12.75" customHeight="1">
      <c r="B21" s="82"/>
      <c r="C21" s="83"/>
      <c r="D21" s="38"/>
      <c r="E21" s="39"/>
      <c r="F21" s="45"/>
      <c r="G21" s="63"/>
      <c r="H21" s="47"/>
      <c r="I21" s="47"/>
      <c r="J21" s="47"/>
      <c r="K21" s="47"/>
      <c r="L21" s="22"/>
      <c r="M21" s="48"/>
      <c r="N21" s="49"/>
      <c r="O21" s="50"/>
      <c r="P21" s="53"/>
    </row>
    <row r="22" spans="2:16" s="52" customFormat="1" ht="26.25" customHeight="1">
      <c r="B22" s="82">
        <v>9</v>
      </c>
      <c r="C22" s="73" t="s">
        <v>11</v>
      </c>
      <c r="D22" s="38">
        <f>D15-D20</f>
        <v>-14651.36</v>
      </c>
      <c r="E22" s="39">
        <f>E15-E20</f>
        <v>-22869.760000000002</v>
      </c>
      <c r="F22" s="45">
        <f>F15-F20</f>
        <v>-14732</v>
      </c>
      <c r="G22" s="63">
        <f>G15-G20</f>
        <v>-22972</v>
      </c>
      <c r="H22" s="54"/>
      <c r="I22" s="54"/>
      <c r="J22" s="54"/>
      <c r="K22" s="54"/>
      <c r="L22" s="23"/>
      <c r="M22" s="48" t="e">
        <f>M15-M20</f>
        <v>#REF!</v>
      </c>
      <c r="N22" s="49" t="e">
        <f>N15-N20</f>
        <v>#REF!</v>
      </c>
      <c r="O22" s="50" t="e">
        <f>SUM(O15)-SUM(O20)</f>
        <v>#REF!</v>
      </c>
      <c r="P22" s="53" t="e">
        <f>SUM(P15)-SUM(P20)</f>
        <v>#REF!</v>
      </c>
    </row>
    <row r="23" spans="2:16" ht="12.75" customHeight="1">
      <c r="B23" s="81">
        <v>10</v>
      </c>
      <c r="C23" s="10" t="s">
        <v>29</v>
      </c>
      <c r="D23" s="38">
        <f>D22</f>
        <v>-14651.36</v>
      </c>
      <c r="E23" s="39">
        <f>E22</f>
        <v>-22869.760000000002</v>
      </c>
      <c r="F23" s="45">
        <f>F22</f>
        <v>-14732</v>
      </c>
      <c r="G23" s="63">
        <f>G22</f>
        <v>-22972</v>
      </c>
      <c r="H23" s="40"/>
      <c r="I23" s="40"/>
      <c r="J23" s="40"/>
      <c r="K23" s="40"/>
      <c r="L23" s="21"/>
      <c r="M23" s="41" t="e">
        <f>M22</f>
        <v>#REF!</v>
      </c>
      <c r="N23" s="42" t="e">
        <f>N22</f>
        <v>#REF!</v>
      </c>
      <c r="O23" s="43" t="e">
        <f>SUM(O22)</f>
        <v>#REF!</v>
      </c>
      <c r="P23" s="55" t="e">
        <f>SUM(P22)</f>
        <v>#REF!</v>
      </c>
    </row>
    <row r="24" spans="2:16" ht="12.75" customHeight="1">
      <c r="B24" s="81">
        <v>11</v>
      </c>
      <c r="C24" s="10" t="s">
        <v>25</v>
      </c>
      <c r="D24" s="38">
        <v>0</v>
      </c>
      <c r="E24" s="39">
        <v>0</v>
      </c>
      <c r="F24" s="45">
        <v>0</v>
      </c>
      <c r="G24" s="63">
        <v>0</v>
      </c>
      <c r="H24" s="56"/>
      <c r="I24" s="56"/>
      <c r="J24" s="56"/>
      <c r="K24" s="56"/>
      <c r="L24" s="24"/>
      <c r="M24" s="41">
        <v>0</v>
      </c>
      <c r="N24" s="42"/>
      <c r="O24" s="43">
        <v>0</v>
      </c>
      <c r="P24" s="44">
        <v>0</v>
      </c>
    </row>
    <row r="25" spans="2:16" s="52" customFormat="1" ht="12.75" customHeight="1">
      <c r="B25" s="82">
        <v>15</v>
      </c>
      <c r="C25" s="9" t="s">
        <v>30</v>
      </c>
      <c r="D25" s="38">
        <f>D23</f>
        <v>-14651.36</v>
      </c>
      <c r="E25" s="39">
        <f>E23</f>
        <v>-22869.760000000002</v>
      </c>
      <c r="F25" s="45">
        <f>F23</f>
        <v>-14732</v>
      </c>
      <c r="G25" s="63">
        <f>G23</f>
        <v>-22972</v>
      </c>
      <c r="H25" s="57"/>
      <c r="I25" s="57"/>
      <c r="J25" s="57"/>
      <c r="K25" s="57"/>
      <c r="L25" s="25"/>
      <c r="M25" s="48" t="e">
        <f>M23</f>
        <v>#REF!</v>
      </c>
      <c r="N25" s="49" t="e">
        <f>N23-#REF!-#REF!</f>
        <v>#REF!</v>
      </c>
      <c r="O25" s="50">
        <v>13777688.27</v>
      </c>
      <c r="P25" s="51">
        <v>-2507320</v>
      </c>
    </row>
    <row r="26" spans="2:16" ht="28.5" customHeight="1">
      <c r="B26" s="77">
        <v>16</v>
      </c>
      <c r="C26" s="10" t="s">
        <v>26</v>
      </c>
      <c r="D26" s="38">
        <v>0</v>
      </c>
      <c r="E26" s="39">
        <v>0</v>
      </c>
      <c r="F26" s="45">
        <v>0</v>
      </c>
      <c r="G26" s="63">
        <v>0</v>
      </c>
      <c r="H26" s="13"/>
      <c r="I26" s="13"/>
      <c r="J26" s="13"/>
      <c r="K26" s="13"/>
      <c r="L26" s="26"/>
      <c r="M26" s="41">
        <v>0</v>
      </c>
      <c r="N26" s="42">
        <v>0</v>
      </c>
      <c r="O26" s="43">
        <v>0</v>
      </c>
      <c r="P26" s="44">
        <v>0</v>
      </c>
    </row>
    <row r="27" spans="2:16" s="52" customFormat="1" ht="24.75" customHeight="1">
      <c r="B27" s="72">
        <v>17</v>
      </c>
      <c r="C27" s="9" t="s">
        <v>81</v>
      </c>
      <c r="D27" s="38">
        <v>0</v>
      </c>
      <c r="E27" s="39">
        <v>0</v>
      </c>
      <c r="F27" s="45">
        <v>27926776</v>
      </c>
      <c r="G27" s="64">
        <v>27912044</v>
      </c>
      <c r="H27" s="7"/>
      <c r="I27" s="7"/>
      <c r="J27" s="7"/>
      <c r="K27" s="7"/>
      <c r="L27" s="27"/>
      <c r="M27" s="48" t="e">
        <f>M25</f>
        <v>#REF!</v>
      </c>
      <c r="N27" s="49" t="e">
        <f>N25</f>
        <v>#REF!</v>
      </c>
      <c r="O27" s="50">
        <v>13777688.27</v>
      </c>
      <c r="P27" s="51">
        <v>-2507320</v>
      </c>
    </row>
    <row r="28" spans="2:16" s="52" customFormat="1" ht="26.25" customHeight="1">
      <c r="B28" s="72">
        <v>18</v>
      </c>
      <c r="C28" s="9" t="s">
        <v>12</v>
      </c>
      <c r="D28" s="45">
        <v>109650000</v>
      </c>
      <c r="E28" s="46">
        <v>109650000</v>
      </c>
      <c r="F28" s="45">
        <v>109650000</v>
      </c>
      <c r="G28" s="63">
        <v>109650000</v>
      </c>
      <c r="H28" s="7"/>
      <c r="I28" s="7"/>
      <c r="J28" s="7"/>
      <c r="K28" s="7"/>
      <c r="L28" s="27"/>
      <c r="M28" s="50">
        <v>50950000</v>
      </c>
      <c r="N28" s="53">
        <v>50950000</v>
      </c>
      <c r="O28" s="50">
        <v>50950000</v>
      </c>
      <c r="P28" s="51">
        <f>SUM(O28)</f>
        <v>50950000</v>
      </c>
    </row>
    <row r="29" spans="2:12" ht="24.75" customHeight="1">
      <c r="B29" s="81">
        <v>19</v>
      </c>
      <c r="C29" s="87" t="s">
        <v>14</v>
      </c>
      <c r="D29" s="88" t="s">
        <v>31</v>
      </c>
      <c r="E29" s="89">
        <v>0</v>
      </c>
      <c r="F29" s="88">
        <f>(F25/F28)*10</f>
        <v>-0.001343547651618787</v>
      </c>
      <c r="G29" s="90">
        <f>(G25/G28)*10</f>
        <v>-0.002095029639762882</v>
      </c>
      <c r="H29" s="13"/>
      <c r="I29" s="13"/>
      <c r="J29" s="13"/>
      <c r="K29" s="13"/>
      <c r="L29" s="26"/>
    </row>
    <row r="30" spans="2:12" ht="24.75" customHeight="1" hidden="1">
      <c r="B30" s="81">
        <v>20</v>
      </c>
      <c r="C30" s="87" t="s">
        <v>27</v>
      </c>
      <c r="D30" s="68"/>
      <c r="E30" s="69"/>
      <c r="F30" s="68"/>
      <c r="G30" s="70"/>
      <c r="H30" s="13"/>
      <c r="I30" s="13"/>
      <c r="J30" s="13"/>
      <c r="K30" s="13"/>
      <c r="L30" s="26"/>
    </row>
    <row r="31" spans="2:12" ht="12.75" customHeight="1">
      <c r="B31" s="132" t="s">
        <v>9</v>
      </c>
      <c r="C31" s="123"/>
      <c r="D31" s="10"/>
      <c r="E31" s="91"/>
      <c r="F31" s="10"/>
      <c r="G31" s="92"/>
      <c r="H31" s="10"/>
      <c r="I31" s="10"/>
      <c r="J31" s="10"/>
      <c r="K31" s="60"/>
      <c r="L31" s="28"/>
    </row>
    <row r="32" spans="2:12" ht="12.75" customHeight="1">
      <c r="B32" s="132"/>
      <c r="C32" s="123"/>
      <c r="D32" s="9"/>
      <c r="E32" s="93"/>
      <c r="F32" s="9"/>
      <c r="G32" s="94"/>
      <c r="H32" s="9"/>
      <c r="I32" s="9"/>
      <c r="J32" s="9"/>
      <c r="K32" s="9"/>
      <c r="L32" s="29"/>
    </row>
    <row r="33" spans="2:12" ht="25.5" customHeight="1">
      <c r="B33" s="81" t="s">
        <v>5</v>
      </c>
      <c r="C33" s="133" t="s">
        <v>103</v>
      </c>
      <c r="D33" s="133"/>
      <c r="E33" s="133"/>
      <c r="F33" s="133"/>
      <c r="G33" s="134"/>
      <c r="H33" s="10"/>
      <c r="I33" s="10"/>
      <c r="J33" s="10"/>
      <c r="K33" s="10"/>
      <c r="L33" s="30"/>
    </row>
    <row r="34" spans="2:12" ht="27" customHeight="1">
      <c r="B34" s="81">
        <v>2</v>
      </c>
      <c r="C34" s="133" t="s">
        <v>10</v>
      </c>
      <c r="D34" s="133"/>
      <c r="E34" s="133"/>
      <c r="F34" s="133"/>
      <c r="G34" s="134"/>
      <c r="H34" s="10"/>
      <c r="I34" s="10"/>
      <c r="J34" s="10"/>
      <c r="K34" s="10"/>
      <c r="L34" s="30"/>
    </row>
    <row r="35" spans="2:12" ht="28.5" customHeight="1">
      <c r="B35" s="81">
        <v>3</v>
      </c>
      <c r="C35" s="133" t="s">
        <v>104</v>
      </c>
      <c r="D35" s="133"/>
      <c r="E35" s="133"/>
      <c r="F35" s="133"/>
      <c r="G35" s="134"/>
      <c r="H35" s="10"/>
      <c r="I35" s="10"/>
      <c r="J35" s="10"/>
      <c r="K35" s="10"/>
      <c r="L35" s="30"/>
    </row>
    <row r="36" spans="2:12" ht="12.75" customHeight="1">
      <c r="B36" s="77"/>
      <c r="C36" s="135"/>
      <c r="D36" s="135"/>
      <c r="E36" s="135"/>
      <c r="F36" s="135"/>
      <c r="G36" s="136"/>
      <c r="H36" s="10"/>
      <c r="I36" s="10"/>
      <c r="J36" s="10"/>
      <c r="K36" s="10"/>
      <c r="L36" s="30"/>
    </row>
    <row r="37" spans="2:12" ht="12.75" customHeight="1">
      <c r="B37" s="77"/>
      <c r="C37" s="137" t="s">
        <v>91</v>
      </c>
      <c r="D37" s="137"/>
      <c r="E37" s="137"/>
      <c r="F37" s="137"/>
      <c r="G37" s="138"/>
      <c r="H37" s="10"/>
      <c r="I37" s="10"/>
      <c r="J37" s="10"/>
      <c r="K37" s="10"/>
      <c r="L37" s="30"/>
    </row>
    <row r="38" spans="2:12" ht="12.75" customHeight="1">
      <c r="B38" s="77"/>
      <c r="C38" s="95"/>
      <c r="D38" s="95"/>
      <c r="E38" s="95"/>
      <c r="F38" s="95"/>
      <c r="G38" s="108"/>
      <c r="H38" s="10"/>
      <c r="I38" s="10"/>
      <c r="J38" s="10"/>
      <c r="K38" s="10"/>
      <c r="L38" s="30"/>
    </row>
    <row r="39" spans="2:12" ht="12.75" customHeight="1">
      <c r="B39" s="77"/>
      <c r="C39" s="95"/>
      <c r="D39" s="95"/>
      <c r="E39" s="95"/>
      <c r="F39" s="95"/>
      <c r="G39" s="108"/>
      <c r="H39" s="10"/>
      <c r="I39" s="10"/>
      <c r="J39" s="10"/>
      <c r="K39" s="10"/>
      <c r="L39" s="30"/>
    </row>
    <row r="40" spans="2:12" ht="12.75" customHeight="1">
      <c r="B40" s="77"/>
      <c r="C40" s="95"/>
      <c r="D40" s="95"/>
      <c r="E40" s="95"/>
      <c r="F40" s="95"/>
      <c r="G40" s="108"/>
      <c r="H40" s="10"/>
      <c r="I40" s="10"/>
      <c r="J40" s="10"/>
      <c r="K40" s="10"/>
      <c r="L40" s="30"/>
    </row>
    <row r="41" spans="2:12" ht="12.75" customHeight="1">
      <c r="B41" s="77"/>
      <c r="C41" s="95"/>
      <c r="D41" s="95"/>
      <c r="E41" s="96"/>
      <c r="F41" s="95"/>
      <c r="G41" s="97"/>
      <c r="H41" s="11"/>
      <c r="I41" s="11"/>
      <c r="J41" s="11"/>
      <c r="K41" s="11"/>
      <c r="L41" s="11"/>
    </row>
    <row r="42" spans="2:12" ht="12.75" customHeight="1">
      <c r="B42" s="77"/>
      <c r="C42" s="126" t="s">
        <v>28</v>
      </c>
      <c r="D42" s="126"/>
      <c r="E42" s="126"/>
      <c r="F42" s="126"/>
      <c r="G42" s="127"/>
      <c r="H42" s="11"/>
      <c r="I42" s="11"/>
      <c r="J42" s="11"/>
      <c r="K42" s="11"/>
      <c r="L42" s="11"/>
    </row>
    <row r="43" spans="2:12" ht="12.75" customHeight="1">
      <c r="B43" s="77"/>
      <c r="C43" s="128" t="s">
        <v>79</v>
      </c>
      <c r="D43" s="128"/>
      <c r="E43" s="128"/>
      <c r="F43" s="128"/>
      <c r="G43" s="129"/>
      <c r="H43" s="11"/>
      <c r="I43" s="11"/>
      <c r="J43" s="11"/>
      <c r="K43" s="11"/>
      <c r="L43" s="11"/>
    </row>
    <row r="44" spans="2:12" ht="12.75" customHeight="1">
      <c r="B44" s="77"/>
      <c r="C44" s="130" t="s">
        <v>105</v>
      </c>
      <c r="D44" s="130"/>
      <c r="E44" s="130"/>
      <c r="F44" s="130"/>
      <c r="G44" s="131"/>
      <c r="H44" s="11"/>
      <c r="I44" s="11"/>
      <c r="J44" s="11"/>
      <c r="K44" s="11"/>
      <c r="L44" s="11"/>
    </row>
    <row r="45" spans="2:12" ht="12.75" customHeight="1">
      <c r="B45" s="77"/>
      <c r="C45" s="9"/>
      <c r="D45" s="9"/>
      <c r="E45" s="9"/>
      <c r="F45" s="9"/>
      <c r="G45" s="104"/>
      <c r="H45" s="11"/>
      <c r="I45" s="11"/>
      <c r="J45" s="11"/>
      <c r="K45" s="11"/>
      <c r="L45" s="11"/>
    </row>
    <row r="46" spans="2:10" ht="12.75" customHeight="1">
      <c r="B46" s="77"/>
      <c r="C46" s="10"/>
      <c r="D46" s="10"/>
      <c r="E46" s="91"/>
      <c r="F46" s="10"/>
      <c r="G46" s="92"/>
      <c r="H46" s="11"/>
      <c r="I46" s="11"/>
      <c r="J46" s="11"/>
    </row>
    <row r="47" spans="2:12" ht="15">
      <c r="B47" s="100"/>
      <c r="C47" s="103" t="s">
        <v>98</v>
      </c>
      <c r="D47" s="37"/>
      <c r="E47" s="20"/>
      <c r="F47" s="37"/>
      <c r="G47" s="101"/>
      <c r="H47" s="31"/>
      <c r="I47" s="31"/>
      <c r="J47" s="31"/>
      <c r="K47" s="31"/>
      <c r="L47" s="31"/>
    </row>
    <row r="48" spans="2:12" ht="15">
      <c r="B48" s="100"/>
      <c r="C48" s="106" t="s">
        <v>99</v>
      </c>
      <c r="D48" s="37"/>
      <c r="E48" s="20"/>
      <c r="F48" s="37"/>
      <c r="G48" s="101"/>
      <c r="H48" s="29"/>
      <c r="I48" s="29"/>
      <c r="J48" s="29"/>
      <c r="K48" s="29"/>
      <c r="L48" s="29"/>
    </row>
    <row r="49" spans="2:12" ht="12.75">
      <c r="B49" s="100"/>
      <c r="C49" s="106" t="s">
        <v>100</v>
      </c>
      <c r="D49" s="37"/>
      <c r="E49" s="20"/>
      <c r="F49" s="37"/>
      <c r="G49" s="101"/>
      <c r="H49" s="10"/>
      <c r="I49" s="10"/>
      <c r="J49" s="10"/>
      <c r="K49" s="10"/>
      <c r="L49" s="10"/>
    </row>
    <row r="50" spans="2:7" ht="13.5" thickBot="1">
      <c r="B50" s="12"/>
      <c r="C50" s="107" t="s">
        <v>101</v>
      </c>
      <c r="D50" s="66"/>
      <c r="E50" s="67"/>
      <c r="F50" s="66"/>
      <c r="G50" s="102"/>
    </row>
    <row r="51" spans="2:7" ht="12.75">
      <c r="B51" s="34"/>
      <c r="C51" s="37"/>
      <c r="D51" s="37"/>
      <c r="E51" s="20"/>
      <c r="F51" s="37"/>
      <c r="G51" s="20"/>
    </row>
    <row r="52" spans="2:7" ht="12.75">
      <c r="B52" s="34"/>
      <c r="C52" s="37"/>
      <c r="D52" s="37"/>
      <c r="E52" s="20"/>
      <c r="F52" s="37"/>
      <c r="G52" s="20"/>
    </row>
    <row r="53" spans="2:7" ht="12.75">
      <c r="B53" s="34"/>
      <c r="C53" s="37"/>
      <c r="D53" s="37"/>
      <c r="E53" s="20"/>
      <c r="F53" s="37"/>
      <c r="G53" s="20"/>
    </row>
    <row r="54" spans="2:7" ht="12.75">
      <c r="B54" s="34"/>
      <c r="C54" s="37"/>
      <c r="D54" s="37"/>
      <c r="E54" s="20"/>
      <c r="F54" s="37"/>
      <c r="G54" s="20"/>
    </row>
    <row r="55" spans="2:7" ht="12.75">
      <c r="B55" s="34"/>
      <c r="C55" s="37"/>
      <c r="D55" s="37"/>
      <c r="E55" s="20"/>
      <c r="F55" s="37"/>
      <c r="G55" s="20"/>
    </row>
    <row r="56" spans="2:7" ht="12.75">
      <c r="B56" s="34"/>
      <c r="C56" s="37"/>
      <c r="D56" s="37"/>
      <c r="E56" s="20"/>
      <c r="F56" s="37"/>
      <c r="G56" s="20"/>
    </row>
    <row r="57" spans="2:7" ht="12.75">
      <c r="B57" s="34"/>
      <c r="C57" s="37"/>
      <c r="D57" s="37"/>
      <c r="E57" s="20"/>
      <c r="F57" s="37"/>
      <c r="G57" s="20"/>
    </row>
    <row r="58" spans="2:7" ht="12.75">
      <c r="B58" s="34"/>
      <c r="C58" s="37"/>
      <c r="D58" s="37"/>
      <c r="E58" s="20"/>
      <c r="F58" s="37"/>
      <c r="G58" s="20"/>
    </row>
    <row r="59" spans="2:7" ht="12.75">
      <c r="B59" s="34"/>
      <c r="C59" s="37"/>
      <c r="D59" s="37"/>
      <c r="E59" s="20"/>
      <c r="F59" s="37"/>
      <c r="G59" s="20"/>
    </row>
    <row r="60" spans="2:7" ht="12.75">
      <c r="B60" s="34"/>
      <c r="C60" s="37"/>
      <c r="D60" s="37"/>
      <c r="E60" s="20"/>
      <c r="F60" s="37"/>
      <c r="G60" s="20"/>
    </row>
    <row r="61" spans="2:7" ht="12.75">
      <c r="B61" s="34"/>
      <c r="C61" s="37"/>
      <c r="D61" s="37"/>
      <c r="E61" s="20"/>
      <c r="F61" s="37"/>
      <c r="G61" s="20"/>
    </row>
    <row r="62" spans="2:7" ht="12.75">
      <c r="B62" s="34"/>
      <c r="C62" s="37"/>
      <c r="D62" s="37"/>
      <c r="F62" s="37"/>
      <c r="G62" s="20"/>
    </row>
    <row r="63" spans="2:7" ht="12.75">
      <c r="B63" s="34"/>
      <c r="C63" s="37"/>
      <c r="D63" s="37"/>
      <c r="F63" s="37"/>
      <c r="G63" s="20"/>
    </row>
    <row r="64" spans="2:7" ht="12.75">
      <c r="B64" s="34"/>
      <c r="C64" s="37"/>
      <c r="D64" s="37"/>
      <c r="F64" s="37"/>
      <c r="G64" s="20"/>
    </row>
    <row r="65" spans="2:7" ht="12.75">
      <c r="B65" s="34"/>
      <c r="C65" s="37"/>
      <c r="D65" s="37"/>
      <c r="F65" s="37"/>
      <c r="G65" s="20"/>
    </row>
    <row r="66" spans="2:7" ht="12.75">
      <c r="B66" s="34"/>
      <c r="C66" s="37"/>
      <c r="D66" s="37"/>
      <c r="F66" s="37"/>
      <c r="G66" s="20"/>
    </row>
    <row r="67" spans="2:7" ht="12.75">
      <c r="B67" s="34"/>
      <c r="C67" s="37"/>
      <c r="D67" s="37"/>
      <c r="F67" s="37"/>
      <c r="G67" s="20"/>
    </row>
    <row r="68" spans="2:7" ht="12.75">
      <c r="B68" s="34"/>
      <c r="C68" s="37"/>
      <c r="D68" s="37"/>
      <c r="F68" s="37"/>
      <c r="G68" s="20"/>
    </row>
    <row r="69" spans="2:7" ht="12.75">
      <c r="B69" s="34"/>
      <c r="C69" s="37"/>
      <c r="D69" s="37"/>
      <c r="F69" s="37"/>
      <c r="G69" s="20"/>
    </row>
    <row r="70" spans="2:7" ht="12.75">
      <c r="B70" s="34"/>
      <c r="C70" s="37"/>
      <c r="D70" s="37"/>
      <c r="F70" s="37"/>
      <c r="G70" s="20"/>
    </row>
    <row r="71" spans="2:7" ht="12.75">
      <c r="B71" s="34"/>
      <c r="C71" s="37"/>
      <c r="D71" s="37"/>
      <c r="F71" s="37"/>
      <c r="G71" s="20"/>
    </row>
    <row r="72" spans="2:7" ht="12.75">
      <c r="B72" s="34"/>
      <c r="C72" s="37"/>
      <c r="D72" s="37"/>
      <c r="F72" s="37"/>
      <c r="G72" s="20"/>
    </row>
    <row r="73" spans="2:7" ht="12.75">
      <c r="B73" s="34"/>
      <c r="C73" s="37"/>
      <c r="D73" s="37"/>
      <c r="F73" s="37"/>
      <c r="G73" s="20"/>
    </row>
    <row r="74" spans="2:7" ht="12.75">
      <c r="B74" s="34"/>
      <c r="C74" s="37"/>
      <c r="D74" s="37"/>
      <c r="F74" s="37"/>
      <c r="G74" s="20"/>
    </row>
    <row r="75" spans="2:7" ht="12.75">
      <c r="B75" s="34"/>
      <c r="C75" s="37"/>
      <c r="D75" s="37"/>
      <c r="F75" s="37"/>
      <c r="G75" s="20"/>
    </row>
    <row r="76" spans="2:7" ht="12.75">
      <c r="B76" s="34"/>
      <c r="C76" s="37"/>
      <c r="D76" s="37"/>
      <c r="F76" s="37"/>
      <c r="G76" s="20"/>
    </row>
    <row r="77" spans="2:7" ht="12.75">
      <c r="B77" s="34"/>
      <c r="C77" s="37"/>
      <c r="D77" s="37"/>
      <c r="F77" s="37"/>
      <c r="G77" s="20"/>
    </row>
    <row r="78" spans="2:7" ht="12.75">
      <c r="B78" s="34"/>
      <c r="C78" s="37"/>
      <c r="D78" s="37"/>
      <c r="F78" s="37"/>
      <c r="G78" s="20"/>
    </row>
    <row r="79" spans="2:7" ht="12.75">
      <c r="B79" s="34"/>
      <c r="C79" s="37"/>
      <c r="D79" s="37"/>
      <c r="F79" s="37"/>
      <c r="G79" s="20"/>
    </row>
    <row r="80" spans="2:7" ht="12.75">
      <c r="B80" s="34"/>
      <c r="C80" s="37"/>
      <c r="D80" s="37"/>
      <c r="F80" s="37"/>
      <c r="G80" s="20"/>
    </row>
    <row r="81" spans="2:7" ht="12.75">
      <c r="B81" s="34"/>
      <c r="C81" s="37"/>
      <c r="D81" s="37"/>
      <c r="F81" s="37"/>
      <c r="G81" s="20"/>
    </row>
    <row r="82" spans="2:7" ht="12.75">
      <c r="B82" s="34"/>
      <c r="C82" s="37"/>
      <c r="D82" s="37"/>
      <c r="F82" s="37"/>
      <c r="G82" s="20"/>
    </row>
    <row r="83" spans="2:7" ht="12.75">
      <c r="B83" s="34"/>
      <c r="C83" s="37"/>
      <c r="D83" s="37"/>
      <c r="F83" s="37"/>
      <c r="G83" s="20"/>
    </row>
    <row r="84" spans="2:7" ht="12.75">
      <c r="B84" s="34"/>
      <c r="C84" s="37"/>
      <c r="D84" s="37"/>
      <c r="F84" s="37"/>
      <c r="G84" s="20"/>
    </row>
    <row r="85" spans="2:7" ht="12.75">
      <c r="B85" s="34"/>
      <c r="C85" s="37"/>
      <c r="D85" s="37"/>
      <c r="F85" s="37"/>
      <c r="G85" s="20"/>
    </row>
    <row r="86" spans="2:7" ht="12.75">
      <c r="B86" s="34"/>
      <c r="C86" s="37"/>
      <c r="D86" s="37"/>
      <c r="F86" s="37"/>
      <c r="G86" s="20"/>
    </row>
    <row r="87" spans="2:7" ht="12.75">
      <c r="B87" s="34"/>
      <c r="C87" s="37"/>
      <c r="D87" s="37"/>
      <c r="F87" s="37"/>
      <c r="G87" s="20"/>
    </row>
    <row r="88" spans="2:7" ht="12.75">
      <c r="B88" s="34"/>
      <c r="C88" s="37"/>
      <c r="D88" s="37"/>
      <c r="F88" s="37"/>
      <c r="G88" s="20"/>
    </row>
    <row r="89" spans="2:7" ht="12.75">
      <c r="B89" s="34"/>
      <c r="C89" s="37"/>
      <c r="D89" s="37"/>
      <c r="F89" s="37"/>
      <c r="G89" s="20"/>
    </row>
    <row r="90" spans="2:7" ht="12.75">
      <c r="B90" s="34"/>
      <c r="C90" s="37"/>
      <c r="D90" s="37"/>
      <c r="F90" s="37"/>
      <c r="G90" s="20"/>
    </row>
    <row r="91" spans="2:7" ht="12.75">
      <c r="B91" s="34"/>
      <c r="C91" s="37"/>
      <c r="D91" s="37"/>
      <c r="F91" s="37"/>
      <c r="G91" s="20"/>
    </row>
    <row r="92" spans="2:7" ht="12.75">
      <c r="B92" s="34"/>
      <c r="C92" s="37"/>
      <c r="D92" s="37"/>
      <c r="F92" s="37"/>
      <c r="G92" s="20"/>
    </row>
    <row r="93" spans="2:7" ht="12.75">
      <c r="B93" s="34"/>
      <c r="C93" s="37"/>
      <c r="D93" s="37"/>
      <c r="F93" s="37"/>
      <c r="G93" s="20"/>
    </row>
    <row r="94" spans="2:7" ht="12.75">
      <c r="B94" s="34"/>
      <c r="C94" s="37"/>
      <c r="D94" s="37"/>
      <c r="F94" s="37"/>
      <c r="G94" s="20"/>
    </row>
    <row r="95" spans="2:7" ht="12.75">
      <c r="B95" s="34"/>
      <c r="C95" s="37"/>
      <c r="D95" s="37"/>
      <c r="F95" s="37"/>
      <c r="G95" s="20"/>
    </row>
    <row r="96" spans="2:7" ht="12.75">
      <c r="B96" s="34"/>
      <c r="C96" s="37"/>
      <c r="D96" s="37"/>
      <c r="F96" s="37"/>
      <c r="G96" s="20"/>
    </row>
    <row r="97" spans="2:7" ht="12.75">
      <c r="B97" s="34"/>
      <c r="C97" s="37"/>
      <c r="D97" s="37"/>
      <c r="F97" s="37"/>
      <c r="G97" s="20"/>
    </row>
    <row r="98" spans="2:7" ht="12.75">
      <c r="B98" s="34"/>
      <c r="C98" s="37"/>
      <c r="D98" s="37"/>
      <c r="F98" s="37"/>
      <c r="G98" s="20"/>
    </row>
    <row r="99" spans="2:7" ht="12.75">
      <c r="B99" s="34"/>
      <c r="C99" s="37"/>
      <c r="D99" s="37"/>
      <c r="F99" s="37"/>
      <c r="G99" s="20"/>
    </row>
    <row r="100" spans="2:7" ht="12.75">
      <c r="B100" s="34"/>
      <c r="C100" s="37"/>
      <c r="D100" s="37"/>
      <c r="F100" s="37"/>
      <c r="G100" s="20"/>
    </row>
    <row r="101" spans="2:7" ht="12.75">
      <c r="B101" s="34"/>
      <c r="C101" s="37"/>
      <c r="D101" s="37"/>
      <c r="F101" s="37"/>
      <c r="G101" s="20"/>
    </row>
    <row r="102" spans="2:7" ht="12.75">
      <c r="B102" s="34"/>
      <c r="C102" s="37"/>
      <c r="D102" s="37"/>
      <c r="F102" s="37"/>
      <c r="G102" s="20"/>
    </row>
    <row r="103" spans="2:7" ht="12.75">
      <c r="B103" s="34"/>
      <c r="C103" s="37"/>
      <c r="D103" s="37"/>
      <c r="F103" s="37"/>
      <c r="G103" s="20"/>
    </row>
    <row r="104" spans="2:7" ht="12.75">
      <c r="B104" s="34"/>
      <c r="C104" s="37"/>
      <c r="D104" s="37"/>
      <c r="F104" s="37"/>
      <c r="G104" s="20"/>
    </row>
    <row r="105" spans="2:7" ht="12.75">
      <c r="B105" s="34"/>
      <c r="C105" s="37"/>
      <c r="D105" s="37"/>
      <c r="F105" s="37"/>
      <c r="G105" s="20"/>
    </row>
    <row r="106" spans="2:7" ht="12.75">
      <c r="B106" s="34"/>
      <c r="C106" s="37"/>
      <c r="D106" s="37"/>
      <c r="F106" s="37"/>
      <c r="G106" s="20"/>
    </row>
    <row r="107" spans="2:7" ht="12.75">
      <c r="B107" s="34"/>
      <c r="C107" s="37"/>
      <c r="D107" s="37"/>
      <c r="F107" s="37"/>
      <c r="G107" s="20"/>
    </row>
    <row r="108" spans="2:7" ht="12.75">
      <c r="B108" s="34"/>
      <c r="C108" s="37"/>
      <c r="D108" s="37"/>
      <c r="F108" s="37"/>
      <c r="G108" s="20"/>
    </row>
    <row r="109" spans="2:7" ht="12.75">
      <c r="B109" s="34"/>
      <c r="C109" s="37"/>
      <c r="D109" s="37"/>
      <c r="F109" s="37"/>
      <c r="G109" s="20"/>
    </row>
    <row r="110" spans="2:7" ht="12.75">
      <c r="B110" s="34"/>
      <c r="C110" s="37"/>
      <c r="D110" s="37"/>
      <c r="F110" s="37"/>
      <c r="G110" s="20"/>
    </row>
    <row r="111" spans="2:7" ht="12.75">
      <c r="B111" s="34"/>
      <c r="C111" s="37"/>
      <c r="D111" s="37"/>
      <c r="F111" s="37"/>
      <c r="G111" s="20"/>
    </row>
    <row r="112" spans="2:7" ht="12.75">
      <c r="B112" s="34"/>
      <c r="C112" s="37"/>
      <c r="D112" s="37"/>
      <c r="F112" s="37"/>
      <c r="G112" s="20"/>
    </row>
    <row r="113" spans="2:7" ht="12.75">
      <c r="B113" s="34"/>
      <c r="C113" s="37"/>
      <c r="D113" s="37"/>
      <c r="F113" s="37"/>
      <c r="G113" s="20"/>
    </row>
    <row r="114" spans="2:7" ht="12.75">
      <c r="B114" s="34"/>
      <c r="C114" s="37"/>
      <c r="D114" s="37"/>
      <c r="F114" s="37"/>
      <c r="G114" s="20"/>
    </row>
    <row r="115" spans="2:7" ht="12.75">
      <c r="B115" s="34"/>
      <c r="C115" s="37"/>
      <c r="D115" s="37"/>
      <c r="F115" s="37"/>
      <c r="G115" s="20"/>
    </row>
    <row r="116" spans="2:7" ht="12.75">
      <c r="B116" s="34"/>
      <c r="C116" s="37"/>
      <c r="D116" s="37"/>
      <c r="F116" s="37"/>
      <c r="G116" s="20"/>
    </row>
    <row r="117" spans="2:7" ht="12.75">
      <c r="B117" s="34"/>
      <c r="C117" s="37"/>
      <c r="D117" s="37"/>
      <c r="F117" s="37"/>
      <c r="G117" s="20"/>
    </row>
    <row r="118" spans="2:7" ht="12.75">
      <c r="B118" s="34"/>
      <c r="C118" s="37"/>
      <c r="D118" s="37"/>
      <c r="F118" s="37"/>
      <c r="G118" s="20"/>
    </row>
    <row r="119" spans="2:7" ht="12.75">
      <c r="B119" s="34"/>
      <c r="C119" s="37"/>
      <c r="D119" s="37"/>
      <c r="F119" s="37"/>
      <c r="G119" s="20"/>
    </row>
    <row r="120" spans="2:7" ht="12.75">
      <c r="B120" s="34"/>
      <c r="C120" s="37"/>
      <c r="D120" s="37"/>
      <c r="F120" s="37"/>
      <c r="G120" s="20"/>
    </row>
    <row r="121" spans="2:7" ht="12.75">
      <c r="B121" s="34"/>
      <c r="C121" s="37"/>
      <c r="D121" s="37"/>
      <c r="F121" s="37"/>
      <c r="G121" s="20"/>
    </row>
    <row r="122" spans="2:7" ht="12.75">
      <c r="B122" s="34"/>
      <c r="C122" s="37"/>
      <c r="D122" s="37"/>
      <c r="F122" s="37"/>
      <c r="G122" s="20"/>
    </row>
    <row r="123" spans="2:7" ht="12.75">
      <c r="B123" s="34"/>
      <c r="C123" s="37"/>
      <c r="D123" s="37"/>
      <c r="F123" s="37"/>
      <c r="G123" s="20"/>
    </row>
    <row r="124" spans="2:7" ht="12.75">
      <c r="B124" s="34"/>
      <c r="C124" s="37"/>
      <c r="D124" s="37"/>
      <c r="F124" s="37"/>
      <c r="G124" s="20"/>
    </row>
    <row r="125" spans="2:7" ht="12.75">
      <c r="B125" s="34"/>
      <c r="C125" s="37"/>
      <c r="D125" s="37"/>
      <c r="F125" s="37"/>
      <c r="G125" s="20"/>
    </row>
    <row r="126" spans="2:7" ht="12.75">
      <c r="B126" s="34"/>
      <c r="C126" s="37"/>
      <c r="D126" s="37"/>
      <c r="F126" s="37"/>
      <c r="G126" s="20"/>
    </row>
    <row r="127" spans="2:7" ht="12.75">
      <c r="B127" s="34"/>
      <c r="C127" s="37"/>
      <c r="D127" s="37"/>
      <c r="F127" s="37"/>
      <c r="G127" s="20"/>
    </row>
    <row r="128" spans="2:7" ht="12.75">
      <c r="B128" s="34"/>
      <c r="C128" s="37"/>
      <c r="D128" s="37"/>
      <c r="F128" s="37"/>
      <c r="G128" s="20"/>
    </row>
    <row r="129" spans="2:7" ht="12.75">
      <c r="B129" s="34"/>
      <c r="C129" s="37"/>
      <c r="D129" s="37"/>
      <c r="F129" s="37"/>
      <c r="G129" s="20"/>
    </row>
    <row r="130" spans="2:7" ht="12.75">
      <c r="B130" s="34"/>
      <c r="C130" s="37"/>
      <c r="D130" s="37"/>
      <c r="F130" s="37"/>
      <c r="G130" s="20"/>
    </row>
    <row r="131" spans="2:7" ht="12.75">
      <c r="B131" s="34"/>
      <c r="C131" s="37"/>
      <c r="D131" s="37"/>
      <c r="F131" s="37"/>
      <c r="G131" s="20"/>
    </row>
    <row r="132" spans="2:7" ht="12.75">
      <c r="B132" s="34"/>
      <c r="C132" s="37"/>
      <c r="D132" s="37"/>
      <c r="F132" s="37"/>
      <c r="G132" s="20"/>
    </row>
    <row r="133" spans="2:7" ht="12.75">
      <c r="B133" s="34"/>
      <c r="C133" s="37"/>
      <c r="D133" s="37"/>
      <c r="F133" s="37"/>
      <c r="G133" s="20"/>
    </row>
    <row r="134" spans="2:4" ht="12.75">
      <c r="B134" s="34"/>
      <c r="C134" s="37"/>
      <c r="D134" s="37"/>
    </row>
    <row r="135" spans="2:4" ht="12.75">
      <c r="B135" s="34"/>
      <c r="C135" s="37"/>
      <c r="D135" s="37"/>
    </row>
    <row r="136" spans="2:4" ht="12.75">
      <c r="B136" s="34"/>
      <c r="C136" s="37"/>
      <c r="D136" s="37"/>
    </row>
    <row r="137" spans="2:4" ht="12.75">
      <c r="B137" s="34"/>
      <c r="C137" s="37"/>
      <c r="D137" s="37"/>
    </row>
    <row r="138" spans="2:4" ht="12.75">
      <c r="B138" s="34"/>
      <c r="C138" s="37"/>
      <c r="D138" s="37"/>
    </row>
    <row r="139" spans="2:4" ht="12.75">
      <c r="B139" s="34"/>
      <c r="C139" s="37"/>
      <c r="D139" s="37"/>
    </row>
    <row r="140" spans="2:4" ht="12.75">
      <c r="B140" s="34"/>
      <c r="C140" s="37"/>
      <c r="D140" s="37"/>
    </row>
    <row r="141" spans="2:4" ht="12.75">
      <c r="B141" s="34"/>
      <c r="C141" s="37"/>
      <c r="D141" s="37"/>
    </row>
    <row r="142" spans="2:4" ht="12.75">
      <c r="B142" s="34"/>
      <c r="C142" s="37"/>
      <c r="D142" s="37"/>
    </row>
    <row r="143" spans="2:4" ht="12.75">
      <c r="B143" s="34"/>
      <c r="C143" s="37"/>
      <c r="D143" s="37"/>
    </row>
  </sheetData>
  <sheetProtection/>
  <mergeCells count="17">
    <mergeCell ref="C42:G42"/>
    <mergeCell ref="C43:G43"/>
    <mergeCell ref="C44:G44"/>
    <mergeCell ref="B31:C32"/>
    <mergeCell ref="C33:G33"/>
    <mergeCell ref="C34:G34"/>
    <mergeCell ref="C35:G35"/>
    <mergeCell ref="C36:G36"/>
    <mergeCell ref="C37:G37"/>
    <mergeCell ref="B2:G2"/>
    <mergeCell ref="B4:G4"/>
    <mergeCell ref="B5:G5"/>
    <mergeCell ref="F6:G6"/>
    <mergeCell ref="B7:B9"/>
    <mergeCell ref="C7:C9"/>
    <mergeCell ref="D7:E7"/>
    <mergeCell ref="F7:G7"/>
  </mergeCells>
  <printOptions/>
  <pageMargins left="0.75" right="0.75" top="1" bottom="0.85" header="0.5" footer="0.33"/>
  <pageSetup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47"/>
  <sheetViews>
    <sheetView zoomScalePageLayoutView="0" workbookViewId="0" topLeftCell="A1">
      <selection activeCell="D17" sqref="D17"/>
    </sheetView>
  </sheetViews>
  <sheetFormatPr defaultColWidth="9.140625" defaultRowHeight="12.75" zeroHeight="1"/>
  <cols>
    <col min="1" max="1" width="0.85546875" style="6" customWidth="1"/>
    <col min="2" max="2" width="5.421875" style="35" customWidth="1"/>
    <col min="3" max="3" width="25.7109375" style="6" customWidth="1"/>
    <col min="4" max="4" width="19.57421875" style="6" customWidth="1"/>
    <col min="5" max="5" width="20.00390625" style="36" customWidth="1"/>
    <col min="6" max="6" width="20.8515625" style="6" customWidth="1"/>
    <col min="7" max="7" width="20.8515625" style="36" customWidth="1"/>
    <col min="8" max="10" width="12.7109375" style="6" hidden="1" customWidth="1"/>
    <col min="11" max="11" width="18.28125" style="6" hidden="1" customWidth="1"/>
    <col min="12" max="12" width="16.57421875" style="6" hidden="1" customWidth="1"/>
    <col min="13" max="15" width="9.140625" style="6" hidden="1" customWidth="1"/>
    <col min="16" max="16" width="20.8515625" style="6" hidden="1" customWidth="1"/>
    <col min="17" max="17" width="9.140625" style="6" hidden="1" customWidth="1"/>
    <col min="18" max="19" width="9.140625" style="6" customWidth="1"/>
    <col min="20" max="20" width="10.00390625" style="6" customWidth="1"/>
    <col min="21" max="16384" width="9.140625" style="6" customWidth="1"/>
  </cols>
  <sheetData>
    <row r="1" ht="3.75" customHeight="1" thickBot="1"/>
    <row r="2" spans="2:12" ht="25.5" customHeight="1">
      <c r="B2" s="114" t="s">
        <v>77</v>
      </c>
      <c r="C2" s="115"/>
      <c r="D2" s="115"/>
      <c r="E2" s="115"/>
      <c r="F2" s="115"/>
      <c r="G2" s="116"/>
      <c r="H2" s="3"/>
      <c r="I2" s="3"/>
      <c r="J2" s="3"/>
      <c r="K2" s="15"/>
      <c r="L2" s="15"/>
    </row>
    <row r="3" spans="2:12" ht="12.75" customHeight="1">
      <c r="B3" s="1"/>
      <c r="C3" s="2"/>
      <c r="D3" s="2"/>
      <c r="E3" s="32"/>
      <c r="F3" s="2"/>
      <c r="G3" s="61"/>
      <c r="H3" s="3"/>
      <c r="I3" s="3"/>
      <c r="J3" s="3"/>
      <c r="K3" s="15"/>
      <c r="L3" s="15"/>
    </row>
    <row r="4" spans="2:12" ht="12.75" customHeight="1">
      <c r="B4" s="117" t="s">
        <v>97</v>
      </c>
      <c r="C4" s="118"/>
      <c r="D4" s="118"/>
      <c r="E4" s="118"/>
      <c r="F4" s="118"/>
      <c r="G4" s="119"/>
      <c r="H4" s="4"/>
      <c r="I4" s="4"/>
      <c r="J4" s="4"/>
      <c r="K4" s="17"/>
      <c r="L4" s="17"/>
    </row>
    <row r="5" spans="2:10" ht="12.75" customHeight="1">
      <c r="B5" s="117" t="s">
        <v>32</v>
      </c>
      <c r="C5" s="118"/>
      <c r="D5" s="118"/>
      <c r="E5" s="118"/>
      <c r="F5" s="118"/>
      <c r="G5" s="119"/>
      <c r="H5" s="5"/>
      <c r="I5" s="5"/>
      <c r="J5" s="5"/>
    </row>
    <row r="6" spans="2:7" ht="12.75" customHeight="1" thickBot="1">
      <c r="B6" s="12"/>
      <c r="C6" s="66"/>
      <c r="D6" s="66"/>
      <c r="E6" s="67"/>
      <c r="F6" s="139"/>
      <c r="G6" s="140"/>
    </row>
    <row r="7" spans="2:12" ht="12.75" customHeight="1">
      <c r="B7" s="122" t="s">
        <v>17</v>
      </c>
      <c r="C7" s="123" t="s">
        <v>0</v>
      </c>
      <c r="D7" s="124" t="s">
        <v>42</v>
      </c>
      <c r="E7" s="124"/>
      <c r="F7" s="124" t="s">
        <v>18</v>
      </c>
      <c r="G7" s="125"/>
      <c r="H7" s="18"/>
      <c r="I7" s="18"/>
      <c r="J7" s="18"/>
      <c r="K7" s="18"/>
      <c r="L7" s="18"/>
    </row>
    <row r="8" spans="2:12" ht="12.75" customHeight="1">
      <c r="B8" s="122"/>
      <c r="C8" s="123"/>
      <c r="D8" s="74" t="s">
        <v>13</v>
      </c>
      <c r="E8" s="75" t="s">
        <v>16</v>
      </c>
      <c r="F8" s="74" t="s">
        <v>2</v>
      </c>
      <c r="G8" s="76" t="s">
        <v>3</v>
      </c>
      <c r="I8" s="5"/>
      <c r="J8" s="5"/>
      <c r="K8" s="5"/>
      <c r="L8" s="5"/>
    </row>
    <row r="9" spans="2:12" ht="12.75" customHeight="1">
      <c r="B9" s="122"/>
      <c r="C9" s="123"/>
      <c r="D9" s="74" t="s">
        <v>4</v>
      </c>
      <c r="E9" s="75" t="s">
        <v>4</v>
      </c>
      <c r="F9" s="74" t="s">
        <v>4</v>
      </c>
      <c r="G9" s="76" t="s">
        <v>15</v>
      </c>
      <c r="I9" s="5"/>
      <c r="J9" s="5"/>
      <c r="K9" s="5"/>
      <c r="L9" s="5"/>
    </row>
    <row r="10" spans="2:7" ht="4.5" customHeight="1">
      <c r="B10" s="77"/>
      <c r="D10" s="78"/>
      <c r="F10" s="78"/>
      <c r="G10" s="79"/>
    </row>
    <row r="11" spans="2:7" ht="12.75" customHeight="1">
      <c r="B11" s="77"/>
      <c r="C11" s="80" t="s">
        <v>19</v>
      </c>
      <c r="D11" s="74"/>
      <c r="E11" s="75"/>
      <c r="F11" s="78"/>
      <c r="G11" s="79"/>
    </row>
    <row r="12" spans="2:16" ht="12.75" customHeight="1">
      <c r="B12" s="81" t="s">
        <v>20</v>
      </c>
      <c r="C12" s="10" t="s">
        <v>6</v>
      </c>
      <c r="D12" s="38">
        <f>'30-06-2008'!F12*22%</f>
        <v>0</v>
      </c>
      <c r="E12" s="39">
        <f>F12*22%</f>
        <v>0</v>
      </c>
      <c r="F12" s="38">
        <v>0</v>
      </c>
      <c r="G12" s="62">
        <v>0</v>
      </c>
      <c r="H12" s="40">
        <f>244.04+M12</f>
        <v>87065111.29</v>
      </c>
      <c r="I12" s="40">
        <v>361</v>
      </c>
      <c r="J12" s="40">
        <f>I12-H12</f>
        <v>-87064750.29</v>
      </c>
      <c r="K12" s="40" t="s">
        <v>7</v>
      </c>
      <c r="L12" s="21"/>
      <c r="M12" s="41">
        <f>O12-279805643</f>
        <v>87064867.25</v>
      </c>
      <c r="N12" s="42">
        <f>P12-143548804.58</f>
        <v>53605990.41999999</v>
      </c>
      <c r="O12" s="43">
        <v>366870510.25</v>
      </c>
      <c r="P12" s="44">
        <v>197154795</v>
      </c>
    </row>
    <row r="13" spans="2:16" ht="12.75" customHeight="1">
      <c r="B13" s="81" t="s">
        <v>21</v>
      </c>
      <c r="C13" s="10" t="s">
        <v>22</v>
      </c>
      <c r="D13" s="38">
        <f>'30-06-2008'!F13*22%</f>
        <v>0</v>
      </c>
      <c r="E13" s="39">
        <f>F13*22%</f>
        <v>0</v>
      </c>
      <c r="F13" s="38">
        <v>0</v>
      </c>
      <c r="G13" s="62">
        <v>0</v>
      </c>
      <c r="H13" s="40">
        <f>60.87+M13</f>
        <v>1300080.87</v>
      </c>
      <c r="I13" s="40">
        <v>107.32</v>
      </c>
      <c r="J13" s="40">
        <f>I13-H13</f>
        <v>-1299973.55</v>
      </c>
      <c r="K13" s="40"/>
      <c r="L13" s="21"/>
      <c r="M13" s="41">
        <f>O13-350905</f>
        <v>1300020</v>
      </c>
      <c r="N13" s="42">
        <f>P13-622567.29</f>
        <v>323341.70999999996</v>
      </c>
      <c r="O13" s="43">
        <v>1650925</v>
      </c>
      <c r="P13" s="44">
        <v>945909</v>
      </c>
    </row>
    <row r="14" spans="2:16" ht="12.75" customHeight="1">
      <c r="B14" s="81"/>
      <c r="C14" s="10"/>
      <c r="D14" s="38"/>
      <c r="E14" s="39"/>
      <c r="F14" s="38"/>
      <c r="G14" s="62"/>
      <c r="H14" s="40"/>
      <c r="I14" s="40"/>
      <c r="J14" s="40"/>
      <c r="K14" s="40"/>
      <c r="L14" s="21"/>
      <c r="M14" s="41"/>
      <c r="N14" s="42"/>
      <c r="O14" s="43"/>
      <c r="P14" s="44"/>
    </row>
    <row r="15" spans="2:16" s="52" customFormat="1" ht="12.75" customHeight="1">
      <c r="B15" s="82"/>
      <c r="C15" s="83" t="s">
        <v>23</v>
      </c>
      <c r="D15" s="38">
        <f>SUM(D12:D14)</f>
        <v>0</v>
      </c>
      <c r="E15" s="39">
        <f>SUM(E12:E13)</f>
        <v>0</v>
      </c>
      <c r="F15" s="45">
        <f>SUM(F12:F14)</f>
        <v>0</v>
      </c>
      <c r="G15" s="63">
        <f>SUM(G12:G13)</f>
        <v>0</v>
      </c>
      <c r="H15" s="47"/>
      <c r="I15" s="47"/>
      <c r="J15" s="47"/>
      <c r="K15" s="47"/>
      <c r="L15" s="22"/>
      <c r="M15" s="48">
        <f>SUM(M12:M13)</f>
        <v>88364887.25</v>
      </c>
      <c r="N15" s="49">
        <f>SUM(N12:N13)</f>
        <v>53929332.12999999</v>
      </c>
      <c r="O15" s="50">
        <f>SUM(O12:O13)</f>
        <v>368521435.25</v>
      </c>
      <c r="P15" s="51">
        <f>SUM(P12:P13)</f>
        <v>198100704</v>
      </c>
    </row>
    <row r="16" spans="2:20" ht="12.75" customHeight="1">
      <c r="B16" s="81"/>
      <c r="C16" s="84" t="s">
        <v>8</v>
      </c>
      <c r="D16" s="38"/>
      <c r="E16" s="39"/>
      <c r="F16" s="38"/>
      <c r="G16" s="62"/>
      <c r="H16" s="40"/>
      <c r="I16" s="40"/>
      <c r="J16" s="40"/>
      <c r="K16" s="40"/>
      <c r="L16" s="21"/>
      <c r="M16" s="41"/>
      <c r="N16" s="42"/>
      <c r="O16" s="19"/>
      <c r="P16" s="37"/>
      <c r="T16" s="52"/>
    </row>
    <row r="17" spans="2:20" ht="23.25" customHeight="1">
      <c r="B17" s="81"/>
      <c r="C17" s="10" t="s">
        <v>80</v>
      </c>
      <c r="D17" s="38">
        <f>('31-03-2008'!F17-5500)*22%</f>
        <v>382.36</v>
      </c>
      <c r="E17" s="39">
        <f>(F17-5500)*22%</f>
        <v>24.64</v>
      </c>
      <c r="F17" s="45">
        <v>5612</v>
      </c>
      <c r="G17" s="63">
        <v>5642</v>
      </c>
      <c r="H17" s="40"/>
      <c r="I17" s="40"/>
      <c r="J17" s="40"/>
      <c r="K17" s="40"/>
      <c r="L17" s="21"/>
      <c r="M17" s="41"/>
      <c r="N17" s="42"/>
      <c r="O17" s="19"/>
      <c r="P17" s="37"/>
      <c r="T17" s="52"/>
    </row>
    <row r="18" spans="2:20" ht="12.75" customHeight="1">
      <c r="B18" s="81"/>
      <c r="C18" s="10" t="s">
        <v>78</v>
      </c>
      <c r="D18" s="38">
        <v>0</v>
      </c>
      <c r="E18" s="39">
        <v>0</v>
      </c>
      <c r="F18" s="45">
        <v>9120</v>
      </c>
      <c r="G18" s="63">
        <v>17330</v>
      </c>
      <c r="H18" s="40"/>
      <c r="I18" s="40"/>
      <c r="J18" s="40"/>
      <c r="K18" s="40"/>
      <c r="L18" s="21"/>
      <c r="M18" s="41"/>
      <c r="N18" s="42"/>
      <c r="O18" s="43"/>
      <c r="P18" s="44"/>
      <c r="T18" s="52"/>
    </row>
    <row r="19" spans="2:20" ht="12.75" customHeight="1">
      <c r="B19" s="81"/>
      <c r="C19" s="10"/>
      <c r="D19" s="38"/>
      <c r="E19" s="39"/>
      <c r="F19" s="38"/>
      <c r="G19" s="62"/>
      <c r="H19" s="40"/>
      <c r="I19" s="40"/>
      <c r="J19" s="40"/>
      <c r="K19" s="40"/>
      <c r="L19" s="21"/>
      <c r="M19" s="41"/>
      <c r="N19" s="42"/>
      <c r="O19" s="43"/>
      <c r="P19" s="44"/>
      <c r="Q19" s="6" t="s">
        <v>65</v>
      </c>
      <c r="T19" s="52"/>
    </row>
    <row r="20" spans="2:16" s="52" customFormat="1" ht="12.75" customHeight="1">
      <c r="B20" s="82"/>
      <c r="C20" s="83" t="s">
        <v>24</v>
      </c>
      <c r="D20" s="38">
        <f>SUM(D17+D18)</f>
        <v>382.36</v>
      </c>
      <c r="E20" s="39">
        <f>SUM(E17+E18)</f>
        <v>24.64</v>
      </c>
      <c r="F20" s="45">
        <f>SUM(F17+F18)</f>
        <v>14732</v>
      </c>
      <c r="G20" s="64">
        <f>SUM(G17+G18)</f>
        <v>22972</v>
      </c>
      <c r="H20" s="47"/>
      <c r="I20" s="47"/>
      <c r="J20" s="47"/>
      <c r="K20" s="47"/>
      <c r="L20" s="22"/>
      <c r="M20" s="48" t="e">
        <f>SUM(#REF!)</f>
        <v>#REF!</v>
      </c>
      <c r="N20" s="49" t="e">
        <f>SUM(#REF!)</f>
        <v>#REF!</v>
      </c>
      <c r="O20" s="50" t="e">
        <f>SUM(#REF!)</f>
        <v>#REF!</v>
      </c>
      <c r="P20" s="53" t="e">
        <f>SUM(#REF!)</f>
        <v>#REF!</v>
      </c>
    </row>
    <row r="21" spans="2:16" s="52" customFormat="1" ht="12.75" customHeight="1">
      <c r="B21" s="82"/>
      <c r="C21" s="83"/>
      <c r="D21" s="38"/>
      <c r="E21" s="39"/>
      <c r="F21" s="45"/>
      <c r="G21" s="62"/>
      <c r="H21" s="47"/>
      <c r="I21" s="47"/>
      <c r="J21" s="47"/>
      <c r="K21" s="47"/>
      <c r="L21" s="22"/>
      <c r="M21" s="48"/>
      <c r="N21" s="49"/>
      <c r="O21" s="50"/>
      <c r="P21" s="53"/>
    </row>
    <row r="22" spans="2:16" s="52" customFormat="1" ht="24.75" customHeight="1">
      <c r="B22" s="82">
        <v>9</v>
      </c>
      <c r="C22" s="73" t="s">
        <v>11</v>
      </c>
      <c r="D22" s="38">
        <f>D15-D20</f>
        <v>-382.36</v>
      </c>
      <c r="E22" s="39">
        <f>E15-E20</f>
        <v>-24.64</v>
      </c>
      <c r="F22" s="45">
        <f>F15-F20</f>
        <v>-14732</v>
      </c>
      <c r="G22" s="63">
        <f>G15-G20</f>
        <v>-22972</v>
      </c>
      <c r="H22" s="54" t="e">
        <f>#REF!-#REF!-#REF!</f>
        <v>#REF!</v>
      </c>
      <c r="I22" s="54"/>
      <c r="J22" s="54"/>
      <c r="K22" s="54"/>
      <c r="L22" s="23"/>
      <c r="M22" s="48" t="e">
        <f>M15-M20</f>
        <v>#REF!</v>
      </c>
      <c r="N22" s="49" t="e">
        <f>N15-N20</f>
        <v>#REF!</v>
      </c>
      <c r="O22" s="50" t="e">
        <f>SUM(O15)-SUM(O20)</f>
        <v>#REF!</v>
      </c>
      <c r="P22" s="53" t="e">
        <f>SUM(P15)-SUM(P20)</f>
        <v>#REF!</v>
      </c>
    </row>
    <row r="23" spans="2:16" ht="12.75" customHeight="1">
      <c r="B23" s="81">
        <v>10</v>
      </c>
      <c r="C23" s="10" t="s">
        <v>29</v>
      </c>
      <c r="D23" s="38">
        <f>D22</f>
        <v>-382.36</v>
      </c>
      <c r="E23" s="39">
        <f>E22</f>
        <v>-24.64</v>
      </c>
      <c r="F23" s="45">
        <f>F22</f>
        <v>-14732</v>
      </c>
      <c r="G23" s="63">
        <f>G22</f>
        <v>-22972</v>
      </c>
      <c r="H23" s="40">
        <v>87.84</v>
      </c>
      <c r="I23" s="40"/>
      <c r="J23" s="40"/>
      <c r="K23" s="40"/>
      <c r="L23" s="21"/>
      <c r="M23" s="41" t="e">
        <f>M22</f>
        <v>#REF!</v>
      </c>
      <c r="N23" s="42" t="e">
        <f>N22</f>
        <v>#REF!</v>
      </c>
      <c r="O23" s="43" t="e">
        <f>SUM(O22)</f>
        <v>#REF!</v>
      </c>
      <c r="P23" s="55" t="e">
        <f>SUM(P22)</f>
        <v>#REF!</v>
      </c>
    </row>
    <row r="24" spans="2:16" ht="12.75" customHeight="1">
      <c r="B24" s="81">
        <v>11</v>
      </c>
      <c r="C24" s="10" t="s">
        <v>25</v>
      </c>
      <c r="D24" s="38">
        <v>0</v>
      </c>
      <c r="E24" s="39">
        <v>0</v>
      </c>
      <c r="F24" s="38">
        <v>0</v>
      </c>
      <c r="G24" s="62">
        <v>0</v>
      </c>
      <c r="H24" s="56">
        <v>138.42</v>
      </c>
      <c r="I24" s="56"/>
      <c r="J24" s="56"/>
      <c r="K24" s="56"/>
      <c r="L24" s="24"/>
      <c r="M24" s="41">
        <v>0</v>
      </c>
      <c r="N24" s="42"/>
      <c r="O24" s="43">
        <v>0</v>
      </c>
      <c r="P24" s="44">
        <v>0</v>
      </c>
    </row>
    <row r="25" spans="2:16" s="52" customFormat="1" ht="12.75" customHeight="1">
      <c r="B25" s="82">
        <v>15</v>
      </c>
      <c r="C25" s="9" t="s">
        <v>30</v>
      </c>
      <c r="D25" s="38">
        <f>D23</f>
        <v>-382.36</v>
      </c>
      <c r="E25" s="39">
        <f>E23</f>
        <v>-24.64</v>
      </c>
      <c r="F25" s="45">
        <f>F23</f>
        <v>-14732</v>
      </c>
      <c r="G25" s="63">
        <f>G23</f>
        <v>-22972</v>
      </c>
      <c r="H25" s="57"/>
      <c r="I25" s="57"/>
      <c r="J25" s="57"/>
      <c r="K25" s="57"/>
      <c r="L25" s="25"/>
      <c r="M25" s="48" t="e">
        <f>M23</f>
        <v>#REF!</v>
      </c>
      <c r="N25" s="49" t="e">
        <f>N23-#REF!-#REF!</f>
        <v>#REF!</v>
      </c>
      <c r="O25" s="50">
        <v>13777688.27</v>
      </c>
      <c r="P25" s="51">
        <v>-2507320</v>
      </c>
    </row>
    <row r="26" spans="2:16" ht="24.75" customHeight="1">
      <c r="B26" s="77">
        <v>16</v>
      </c>
      <c r="C26" s="10" t="s">
        <v>26</v>
      </c>
      <c r="D26" s="38">
        <v>0</v>
      </c>
      <c r="E26" s="39">
        <v>0</v>
      </c>
      <c r="F26" s="38">
        <v>0</v>
      </c>
      <c r="G26" s="62">
        <v>0</v>
      </c>
      <c r="H26" s="13">
        <v>0.57</v>
      </c>
      <c r="I26" s="13"/>
      <c r="J26" s="13"/>
      <c r="K26" s="13"/>
      <c r="L26" s="26"/>
      <c r="M26" s="41">
        <v>0</v>
      </c>
      <c r="N26" s="42">
        <v>0</v>
      </c>
      <c r="O26" s="43">
        <v>0</v>
      </c>
      <c r="P26" s="44">
        <v>0</v>
      </c>
    </row>
    <row r="27" spans="2:16" s="52" customFormat="1" ht="24.75" customHeight="1">
      <c r="B27" s="72">
        <v>17</v>
      </c>
      <c r="C27" s="9" t="s">
        <v>81</v>
      </c>
      <c r="D27" s="45">
        <v>0</v>
      </c>
      <c r="E27" s="46">
        <v>0</v>
      </c>
      <c r="F27" s="45">
        <v>27926776</v>
      </c>
      <c r="G27" s="63">
        <v>27912044</v>
      </c>
      <c r="H27" s="7"/>
      <c r="I27" s="7"/>
      <c r="J27" s="7"/>
      <c r="K27" s="7"/>
      <c r="L27" s="27"/>
      <c r="M27" s="48" t="e">
        <f>M25</f>
        <v>#REF!</v>
      </c>
      <c r="N27" s="49" t="e">
        <f>N25</f>
        <v>#REF!</v>
      </c>
      <c r="O27" s="50">
        <v>13777688.27</v>
      </c>
      <c r="P27" s="51">
        <v>-2507320</v>
      </c>
    </row>
    <row r="28" spans="2:16" s="52" customFormat="1" ht="24.75" customHeight="1">
      <c r="B28" s="72">
        <v>18</v>
      </c>
      <c r="C28" s="9" t="s">
        <v>12</v>
      </c>
      <c r="D28" s="45">
        <v>109650000</v>
      </c>
      <c r="E28" s="46">
        <v>109650000</v>
      </c>
      <c r="F28" s="45">
        <v>109650000</v>
      </c>
      <c r="G28" s="63">
        <v>109650000</v>
      </c>
      <c r="H28" s="7"/>
      <c r="I28" s="7"/>
      <c r="J28" s="7"/>
      <c r="K28" s="7"/>
      <c r="L28" s="27"/>
      <c r="M28" s="50">
        <v>50950000</v>
      </c>
      <c r="N28" s="53">
        <v>50950000</v>
      </c>
      <c r="O28" s="50">
        <v>50950000</v>
      </c>
      <c r="P28" s="51">
        <f>SUM(O28)</f>
        <v>50950000</v>
      </c>
    </row>
    <row r="29" spans="2:12" ht="24.75" customHeight="1">
      <c r="B29" s="81">
        <v>19</v>
      </c>
      <c r="C29" s="87" t="s">
        <v>14</v>
      </c>
      <c r="D29" s="88" t="s">
        <v>31</v>
      </c>
      <c r="E29" s="99" t="s">
        <v>31</v>
      </c>
      <c r="F29" s="88" t="s">
        <v>31</v>
      </c>
      <c r="G29" s="90">
        <v>0</v>
      </c>
      <c r="H29" s="13"/>
      <c r="I29" s="13"/>
      <c r="J29" s="13"/>
      <c r="K29" s="13"/>
      <c r="L29" s="26"/>
    </row>
    <row r="30" spans="2:12" ht="24.75" customHeight="1" hidden="1">
      <c r="B30" s="81">
        <v>20</v>
      </c>
      <c r="C30" s="87" t="s">
        <v>27</v>
      </c>
      <c r="D30" s="58">
        <v>0</v>
      </c>
      <c r="E30" s="59">
        <v>0</v>
      </c>
      <c r="F30" s="58">
        <v>0</v>
      </c>
      <c r="G30" s="65">
        <v>0</v>
      </c>
      <c r="H30" s="13"/>
      <c r="I30" s="13"/>
      <c r="J30" s="13"/>
      <c r="K30" s="13"/>
      <c r="L30" s="26"/>
    </row>
    <row r="31" spans="2:12" ht="12.75" customHeight="1">
      <c r="B31" s="132" t="s">
        <v>9</v>
      </c>
      <c r="C31" s="123"/>
      <c r="D31" s="10"/>
      <c r="E31" s="91"/>
      <c r="F31" s="10"/>
      <c r="G31" s="92"/>
      <c r="H31" s="10"/>
      <c r="I31" s="10"/>
      <c r="J31" s="10"/>
      <c r="K31" s="60"/>
      <c r="L31" s="28"/>
    </row>
    <row r="32" spans="2:12" ht="12.75" customHeight="1">
      <c r="B32" s="132"/>
      <c r="C32" s="123"/>
      <c r="D32" s="9"/>
      <c r="E32" s="93"/>
      <c r="F32" s="9"/>
      <c r="G32" s="94"/>
      <c r="H32" s="9"/>
      <c r="I32" s="9"/>
      <c r="J32" s="9"/>
      <c r="K32" s="9"/>
      <c r="L32" s="29"/>
    </row>
    <row r="33" spans="2:12" ht="24.75" customHeight="1">
      <c r="B33" s="81" t="s">
        <v>5</v>
      </c>
      <c r="C33" s="133" t="s">
        <v>40</v>
      </c>
      <c r="D33" s="133"/>
      <c r="E33" s="133"/>
      <c r="F33" s="133"/>
      <c r="G33" s="134"/>
      <c r="H33" s="10"/>
      <c r="I33" s="10"/>
      <c r="J33" s="10"/>
      <c r="K33" s="10"/>
      <c r="L33" s="30"/>
    </row>
    <row r="34" spans="2:12" ht="24.75" customHeight="1">
      <c r="B34" s="81">
        <v>2</v>
      </c>
      <c r="C34" s="133" t="s">
        <v>10</v>
      </c>
      <c r="D34" s="133"/>
      <c r="E34" s="133"/>
      <c r="F34" s="133"/>
      <c r="G34" s="134"/>
      <c r="H34" s="10"/>
      <c r="I34" s="10"/>
      <c r="J34" s="10"/>
      <c r="K34" s="10"/>
      <c r="L34" s="30"/>
    </row>
    <row r="35" spans="2:12" ht="24.75" customHeight="1">
      <c r="B35" s="81">
        <v>3</v>
      </c>
      <c r="C35" s="133" t="s">
        <v>33</v>
      </c>
      <c r="D35" s="133"/>
      <c r="E35" s="133"/>
      <c r="F35" s="133"/>
      <c r="G35" s="134"/>
      <c r="H35" s="10"/>
      <c r="I35" s="10"/>
      <c r="J35" s="10"/>
      <c r="K35" s="10"/>
      <c r="L35" s="30"/>
    </row>
    <row r="36" spans="2:12" ht="12.75" customHeight="1">
      <c r="B36" s="77"/>
      <c r="C36" s="135"/>
      <c r="D36" s="135"/>
      <c r="E36" s="135"/>
      <c r="F36" s="135"/>
      <c r="G36" s="136"/>
      <c r="H36" s="10"/>
      <c r="I36" s="10"/>
      <c r="J36" s="10"/>
      <c r="K36" s="10"/>
      <c r="L36" s="30"/>
    </row>
    <row r="37" spans="2:12" ht="12.75" customHeight="1">
      <c r="B37" s="77"/>
      <c r="C37" s="137" t="s">
        <v>93</v>
      </c>
      <c r="D37" s="137"/>
      <c r="E37" s="137"/>
      <c r="F37" s="137"/>
      <c r="G37" s="138"/>
      <c r="H37" s="10"/>
      <c r="I37" s="10"/>
      <c r="J37" s="10"/>
      <c r="K37" s="10"/>
      <c r="L37" s="30"/>
    </row>
    <row r="38" spans="2:12" ht="12.75" customHeight="1">
      <c r="B38" s="77"/>
      <c r="C38" s="95"/>
      <c r="D38" s="95"/>
      <c r="E38" s="95"/>
      <c r="F38" s="95"/>
      <c r="G38" s="108"/>
      <c r="H38" s="10"/>
      <c r="I38" s="10"/>
      <c r="J38" s="10"/>
      <c r="K38" s="10"/>
      <c r="L38" s="30"/>
    </row>
    <row r="39" spans="2:12" ht="12.75" customHeight="1">
      <c r="B39" s="77"/>
      <c r="C39" s="95"/>
      <c r="D39" s="95"/>
      <c r="E39" s="95"/>
      <c r="F39" s="95"/>
      <c r="G39" s="108"/>
      <c r="H39" s="10"/>
      <c r="I39" s="10"/>
      <c r="J39" s="10"/>
      <c r="K39" s="10"/>
      <c r="L39" s="30"/>
    </row>
    <row r="40" spans="2:12" ht="12.75" customHeight="1">
      <c r="B40" s="77"/>
      <c r="C40" s="95"/>
      <c r="D40" s="95"/>
      <c r="E40" s="96"/>
      <c r="F40" s="95"/>
      <c r="G40" s="97"/>
      <c r="H40" s="11"/>
      <c r="I40" s="11"/>
      <c r="J40" s="11"/>
      <c r="K40" s="11"/>
      <c r="L40" s="11"/>
    </row>
    <row r="41" spans="2:12" ht="12.75" customHeight="1">
      <c r="B41" s="77"/>
      <c r="C41" s="126" t="s">
        <v>28</v>
      </c>
      <c r="D41" s="126"/>
      <c r="E41" s="126"/>
      <c r="F41" s="126"/>
      <c r="G41" s="127"/>
      <c r="H41" s="11"/>
      <c r="I41" s="11"/>
      <c r="J41" s="11"/>
      <c r="K41" s="11"/>
      <c r="L41" s="11"/>
    </row>
    <row r="42" spans="2:12" ht="12.75" customHeight="1">
      <c r="B42" s="77"/>
      <c r="C42" s="128" t="s">
        <v>79</v>
      </c>
      <c r="D42" s="128"/>
      <c r="E42" s="128"/>
      <c r="F42" s="128"/>
      <c r="G42" s="129"/>
      <c r="H42" s="11"/>
      <c r="I42" s="11"/>
      <c r="J42" s="11"/>
      <c r="K42" s="11"/>
      <c r="L42" s="11"/>
    </row>
    <row r="43" spans="2:12" ht="12.75" customHeight="1">
      <c r="B43" s="77"/>
      <c r="C43" s="130" t="s">
        <v>67</v>
      </c>
      <c r="D43" s="130"/>
      <c r="E43" s="130"/>
      <c r="F43" s="130"/>
      <c r="G43" s="131"/>
      <c r="H43" s="11"/>
      <c r="I43" s="11"/>
      <c r="J43" s="11"/>
      <c r="K43" s="11"/>
      <c r="L43" s="11"/>
    </row>
    <row r="44" spans="2:12" ht="12.75" customHeight="1">
      <c r="B44" s="77"/>
      <c r="C44" s="52"/>
      <c r="D44" s="52"/>
      <c r="E44" s="52"/>
      <c r="F44" s="52"/>
      <c r="G44" s="105"/>
      <c r="H44" s="11"/>
      <c r="I44" s="11"/>
      <c r="J44" s="11"/>
      <c r="K44" s="11"/>
      <c r="L44" s="11"/>
    </row>
    <row r="45" spans="2:12" ht="12.75" customHeight="1">
      <c r="B45" s="77"/>
      <c r="C45" s="52"/>
      <c r="D45" s="52"/>
      <c r="E45" s="52"/>
      <c r="F45" s="52"/>
      <c r="G45" s="105"/>
      <c r="H45" s="11"/>
      <c r="I45" s="11"/>
      <c r="J45" s="11"/>
      <c r="K45" s="11"/>
      <c r="L45" s="11"/>
    </row>
    <row r="46" spans="2:12" ht="12.75" customHeight="1">
      <c r="B46" s="77"/>
      <c r="C46" s="103" t="s">
        <v>98</v>
      </c>
      <c r="D46" s="52"/>
      <c r="E46" s="52"/>
      <c r="F46" s="52"/>
      <c r="G46" s="105"/>
      <c r="H46" s="11"/>
      <c r="I46" s="11"/>
      <c r="J46" s="11"/>
      <c r="K46" s="11"/>
      <c r="L46" s="11"/>
    </row>
    <row r="47" spans="2:12" ht="12.75" customHeight="1">
      <c r="B47" s="77"/>
      <c r="C47" s="106" t="s">
        <v>99</v>
      </c>
      <c r="D47" s="52"/>
      <c r="E47" s="52"/>
      <c r="F47" s="52"/>
      <c r="G47" s="105"/>
      <c r="H47" s="11"/>
      <c r="I47" s="11"/>
      <c r="J47" s="11"/>
      <c r="K47" s="11"/>
      <c r="L47" s="11"/>
    </row>
    <row r="48" spans="2:12" ht="12.75" customHeight="1">
      <c r="B48" s="77"/>
      <c r="C48" s="106" t="s">
        <v>100</v>
      </c>
      <c r="D48" s="52"/>
      <c r="E48" s="52"/>
      <c r="F48" s="52"/>
      <c r="G48" s="105"/>
      <c r="H48" s="11"/>
      <c r="I48" s="11"/>
      <c r="J48" s="11"/>
      <c r="K48" s="11"/>
      <c r="L48" s="11"/>
    </row>
    <row r="49" spans="2:12" ht="17.25" customHeight="1" thickBot="1">
      <c r="B49" s="98"/>
      <c r="C49" s="107" t="s">
        <v>101</v>
      </c>
      <c r="D49" s="110"/>
      <c r="E49" s="110"/>
      <c r="F49" s="110"/>
      <c r="G49" s="111"/>
      <c r="H49" s="11"/>
      <c r="I49" s="11"/>
      <c r="J49" s="11"/>
      <c r="K49" s="11"/>
      <c r="L49" s="11"/>
    </row>
    <row r="50" spans="2:10" ht="12.75" customHeight="1" hidden="1">
      <c r="B50" s="34"/>
      <c r="C50" s="8"/>
      <c r="D50" s="8"/>
      <c r="E50" s="14"/>
      <c r="F50" s="8"/>
      <c r="G50" s="14"/>
      <c r="H50" s="11"/>
      <c r="I50" s="11"/>
      <c r="J50" s="11"/>
    </row>
    <row r="51" spans="2:12" ht="15" hidden="1">
      <c r="B51" s="34"/>
      <c r="C51" s="33"/>
      <c r="D51" s="37"/>
      <c r="E51" s="20"/>
      <c r="F51" s="37"/>
      <c r="G51" s="20"/>
      <c r="H51" s="31"/>
      <c r="I51" s="31"/>
      <c r="J51" s="31"/>
      <c r="K51" s="31"/>
      <c r="L51" s="31"/>
    </row>
    <row r="52" spans="2:12" ht="15" hidden="1">
      <c r="B52" s="34"/>
      <c r="C52" s="37"/>
      <c r="D52" s="37"/>
      <c r="E52" s="20"/>
      <c r="F52" s="37"/>
      <c r="G52" s="20"/>
      <c r="H52" s="29"/>
      <c r="I52" s="29"/>
      <c r="J52" s="29"/>
      <c r="K52" s="29"/>
      <c r="L52" s="29"/>
    </row>
    <row r="53" spans="2:12" ht="12.75" hidden="1">
      <c r="B53" s="34"/>
      <c r="C53" s="37"/>
      <c r="D53" s="37"/>
      <c r="E53" s="20"/>
      <c r="F53" s="37"/>
      <c r="G53" s="20"/>
      <c r="H53" s="10"/>
      <c r="I53" s="10"/>
      <c r="J53" s="10"/>
      <c r="K53" s="10"/>
      <c r="L53" s="10"/>
    </row>
    <row r="54" spans="2:7" ht="12.75" hidden="1">
      <c r="B54" s="34"/>
      <c r="C54" s="37"/>
      <c r="D54" s="37"/>
      <c r="E54" s="20"/>
      <c r="F54" s="37"/>
      <c r="G54" s="20"/>
    </row>
    <row r="55" spans="2:7" ht="12.75" hidden="1">
      <c r="B55" s="34"/>
      <c r="C55" s="37"/>
      <c r="D55" s="37"/>
      <c r="E55" s="20"/>
      <c r="F55" s="37"/>
      <c r="G55" s="20"/>
    </row>
    <row r="56" spans="2:7" ht="12.75" hidden="1">
      <c r="B56" s="34"/>
      <c r="C56" s="37"/>
      <c r="D56" s="37"/>
      <c r="E56" s="20"/>
      <c r="F56" s="37"/>
      <c r="G56" s="20"/>
    </row>
    <row r="57" spans="2:7" ht="12.75" hidden="1">
      <c r="B57" s="34"/>
      <c r="C57" s="37"/>
      <c r="D57" s="37"/>
      <c r="E57" s="20"/>
      <c r="F57" s="37"/>
      <c r="G57" s="20"/>
    </row>
    <row r="58" spans="2:7" ht="12.75" hidden="1">
      <c r="B58" s="34"/>
      <c r="C58" s="37"/>
      <c r="D58" s="37"/>
      <c r="E58" s="20"/>
      <c r="F58" s="37"/>
      <c r="G58" s="20"/>
    </row>
    <row r="59" spans="2:7" ht="12.75" hidden="1">
      <c r="B59" s="34"/>
      <c r="C59" s="37"/>
      <c r="D59" s="37"/>
      <c r="E59" s="20"/>
      <c r="F59" s="37"/>
      <c r="G59" s="20"/>
    </row>
    <row r="60" spans="2:7" ht="12.75" hidden="1">
      <c r="B60" s="34"/>
      <c r="C60" s="37"/>
      <c r="D60" s="37"/>
      <c r="E60" s="20"/>
      <c r="F60" s="37"/>
      <c r="G60" s="20"/>
    </row>
    <row r="61" spans="2:7" ht="12.75" hidden="1">
      <c r="B61" s="34"/>
      <c r="C61" s="37"/>
      <c r="D61" s="37"/>
      <c r="E61" s="20"/>
      <c r="F61" s="37"/>
      <c r="G61" s="20"/>
    </row>
    <row r="62" spans="2:7" ht="12.75" hidden="1">
      <c r="B62" s="34"/>
      <c r="C62" s="37"/>
      <c r="D62" s="37"/>
      <c r="E62" s="20"/>
      <c r="F62" s="37"/>
      <c r="G62" s="20"/>
    </row>
    <row r="63" spans="2:7" ht="12.75" hidden="1">
      <c r="B63" s="34"/>
      <c r="C63" s="37"/>
      <c r="D63" s="37"/>
      <c r="E63" s="20"/>
      <c r="F63" s="37"/>
      <c r="G63" s="20"/>
    </row>
    <row r="64" spans="2:7" ht="12.75" hidden="1">
      <c r="B64" s="34"/>
      <c r="C64" s="37"/>
      <c r="D64" s="37"/>
      <c r="E64" s="20"/>
      <c r="F64" s="37"/>
      <c r="G64" s="20"/>
    </row>
    <row r="65" spans="2:7" ht="12.75" hidden="1">
      <c r="B65" s="34"/>
      <c r="C65" s="37"/>
      <c r="D65" s="37"/>
      <c r="E65" s="20"/>
      <c r="F65" s="37"/>
      <c r="G65" s="20"/>
    </row>
    <row r="66" spans="2:7" ht="12.75" hidden="1">
      <c r="B66" s="34"/>
      <c r="C66" s="37"/>
      <c r="D66" s="37"/>
      <c r="F66" s="37"/>
      <c r="G66" s="20"/>
    </row>
    <row r="67" spans="2:7" ht="12.75" hidden="1">
      <c r="B67" s="34"/>
      <c r="C67" s="37"/>
      <c r="D67" s="37"/>
      <c r="F67" s="37"/>
      <c r="G67" s="20"/>
    </row>
    <row r="68" spans="2:7" ht="12.75" hidden="1">
      <c r="B68" s="34"/>
      <c r="C68" s="37"/>
      <c r="D68" s="37"/>
      <c r="F68" s="37"/>
      <c r="G68" s="20"/>
    </row>
    <row r="69" spans="2:7" ht="12.75" hidden="1">
      <c r="B69" s="34"/>
      <c r="C69" s="37"/>
      <c r="D69" s="37"/>
      <c r="F69" s="37"/>
      <c r="G69" s="20"/>
    </row>
    <row r="70" spans="2:7" ht="12.75" hidden="1">
      <c r="B70" s="34"/>
      <c r="C70" s="37"/>
      <c r="D70" s="37"/>
      <c r="F70" s="37"/>
      <c r="G70" s="20"/>
    </row>
    <row r="71" spans="2:7" ht="12.75" hidden="1">
      <c r="B71" s="34"/>
      <c r="C71" s="37"/>
      <c r="D71" s="37"/>
      <c r="F71" s="37"/>
      <c r="G71" s="20"/>
    </row>
    <row r="72" spans="2:7" ht="12.75" hidden="1">
      <c r="B72" s="34"/>
      <c r="C72" s="37"/>
      <c r="D72" s="37"/>
      <c r="F72" s="37"/>
      <c r="G72" s="20"/>
    </row>
    <row r="73" spans="2:7" ht="12.75" hidden="1">
      <c r="B73" s="34"/>
      <c r="C73" s="37"/>
      <c r="D73" s="37"/>
      <c r="F73" s="37"/>
      <c r="G73" s="20"/>
    </row>
    <row r="74" spans="2:7" ht="12.75" hidden="1">
      <c r="B74" s="34"/>
      <c r="C74" s="37"/>
      <c r="D74" s="37"/>
      <c r="F74" s="37"/>
      <c r="G74" s="20"/>
    </row>
    <row r="75" spans="2:7" ht="12.75" hidden="1">
      <c r="B75" s="34"/>
      <c r="C75" s="37"/>
      <c r="D75" s="37"/>
      <c r="F75" s="37"/>
      <c r="G75" s="20"/>
    </row>
    <row r="76" spans="2:7" ht="12.75" hidden="1">
      <c r="B76" s="34"/>
      <c r="C76" s="37"/>
      <c r="D76" s="37"/>
      <c r="F76" s="37"/>
      <c r="G76" s="20"/>
    </row>
    <row r="77" spans="2:7" ht="12.75" hidden="1">
      <c r="B77" s="34"/>
      <c r="C77" s="37"/>
      <c r="D77" s="37"/>
      <c r="F77" s="37"/>
      <c r="G77" s="20"/>
    </row>
    <row r="78" spans="2:7" ht="12.75" hidden="1">
      <c r="B78" s="34"/>
      <c r="C78" s="37"/>
      <c r="D78" s="37"/>
      <c r="F78" s="37"/>
      <c r="G78" s="20"/>
    </row>
    <row r="79" spans="2:7" ht="12.75" hidden="1">
      <c r="B79" s="34"/>
      <c r="C79" s="37"/>
      <c r="D79" s="37"/>
      <c r="F79" s="37"/>
      <c r="G79" s="20"/>
    </row>
    <row r="80" spans="2:7" ht="12.75" hidden="1">
      <c r="B80" s="34"/>
      <c r="C80" s="37"/>
      <c r="D80" s="37"/>
      <c r="F80" s="37"/>
      <c r="G80" s="20"/>
    </row>
    <row r="81" spans="2:7" ht="12.75" hidden="1">
      <c r="B81" s="34"/>
      <c r="C81" s="37"/>
      <c r="D81" s="37"/>
      <c r="F81" s="37"/>
      <c r="G81" s="20"/>
    </row>
    <row r="82" spans="2:7" ht="12.75" hidden="1">
      <c r="B82" s="34"/>
      <c r="C82" s="37"/>
      <c r="D82" s="37"/>
      <c r="F82" s="37"/>
      <c r="G82" s="20"/>
    </row>
    <row r="83" spans="2:7" ht="12.75" hidden="1">
      <c r="B83" s="34"/>
      <c r="C83" s="37"/>
      <c r="D83" s="37"/>
      <c r="F83" s="37"/>
      <c r="G83" s="20"/>
    </row>
    <row r="84" spans="2:7" ht="12.75" hidden="1">
      <c r="B84" s="34"/>
      <c r="C84" s="37"/>
      <c r="D84" s="37"/>
      <c r="F84" s="37"/>
      <c r="G84" s="20"/>
    </row>
    <row r="85" spans="2:7" ht="12.75" hidden="1">
      <c r="B85" s="34"/>
      <c r="C85" s="37"/>
      <c r="D85" s="37"/>
      <c r="F85" s="37"/>
      <c r="G85" s="20"/>
    </row>
    <row r="86" spans="2:7" ht="12.75" hidden="1">
      <c r="B86" s="34"/>
      <c r="C86" s="37"/>
      <c r="D86" s="37"/>
      <c r="F86" s="37"/>
      <c r="G86" s="20"/>
    </row>
    <row r="87" spans="2:7" ht="12.75" hidden="1">
      <c r="B87" s="34"/>
      <c r="C87" s="37"/>
      <c r="D87" s="37"/>
      <c r="F87" s="37"/>
      <c r="G87" s="20"/>
    </row>
    <row r="88" spans="2:7" ht="12.75" hidden="1">
      <c r="B88" s="34"/>
      <c r="C88" s="37"/>
      <c r="D88" s="37"/>
      <c r="F88" s="37"/>
      <c r="G88" s="20"/>
    </row>
    <row r="89" spans="2:7" ht="12.75" hidden="1">
      <c r="B89" s="34"/>
      <c r="C89" s="37"/>
      <c r="D89" s="37"/>
      <c r="F89" s="37"/>
      <c r="G89" s="20"/>
    </row>
    <row r="90" spans="2:7" ht="12.75" hidden="1">
      <c r="B90" s="34"/>
      <c r="C90" s="37"/>
      <c r="D90" s="37"/>
      <c r="F90" s="37"/>
      <c r="G90" s="20"/>
    </row>
    <row r="91" spans="2:7" ht="12.75" hidden="1">
      <c r="B91" s="34"/>
      <c r="C91" s="37"/>
      <c r="D91" s="37"/>
      <c r="F91" s="37"/>
      <c r="G91" s="20"/>
    </row>
    <row r="92" spans="2:7" ht="12.75" hidden="1">
      <c r="B92" s="34"/>
      <c r="C92" s="37"/>
      <c r="D92" s="37"/>
      <c r="F92" s="37"/>
      <c r="G92" s="20"/>
    </row>
    <row r="93" spans="2:7" ht="12.75" hidden="1">
      <c r="B93" s="34"/>
      <c r="C93" s="37"/>
      <c r="D93" s="37"/>
      <c r="F93" s="37"/>
      <c r="G93" s="20"/>
    </row>
    <row r="94" spans="2:7" ht="12.75" hidden="1">
      <c r="B94" s="34"/>
      <c r="C94" s="37"/>
      <c r="D94" s="37"/>
      <c r="F94" s="37"/>
      <c r="G94" s="20"/>
    </row>
    <row r="95" spans="2:7" ht="12.75" hidden="1">
      <c r="B95" s="34"/>
      <c r="C95" s="37"/>
      <c r="D95" s="37"/>
      <c r="F95" s="37"/>
      <c r="G95" s="20"/>
    </row>
    <row r="96" spans="2:7" ht="12.75" hidden="1">
      <c r="B96" s="34"/>
      <c r="C96" s="37"/>
      <c r="D96" s="37"/>
      <c r="F96" s="37"/>
      <c r="G96" s="20"/>
    </row>
    <row r="97" spans="2:7" ht="12.75" hidden="1">
      <c r="B97" s="34"/>
      <c r="C97" s="37"/>
      <c r="D97" s="37"/>
      <c r="F97" s="37"/>
      <c r="G97" s="20"/>
    </row>
    <row r="98" spans="2:7" ht="12.75" hidden="1">
      <c r="B98" s="34"/>
      <c r="C98" s="37"/>
      <c r="D98" s="37"/>
      <c r="F98" s="37"/>
      <c r="G98" s="20"/>
    </row>
    <row r="99" spans="2:7" ht="12.75" hidden="1">
      <c r="B99" s="34"/>
      <c r="C99" s="37"/>
      <c r="D99" s="37"/>
      <c r="F99" s="37"/>
      <c r="G99" s="20"/>
    </row>
    <row r="100" spans="2:7" ht="12.75" hidden="1">
      <c r="B100" s="34"/>
      <c r="C100" s="37"/>
      <c r="D100" s="37"/>
      <c r="F100" s="37"/>
      <c r="G100" s="20"/>
    </row>
    <row r="101" spans="2:7" ht="12.75" hidden="1">
      <c r="B101" s="34"/>
      <c r="C101" s="37"/>
      <c r="D101" s="37"/>
      <c r="F101" s="37"/>
      <c r="G101" s="20"/>
    </row>
    <row r="102" spans="2:7" ht="12.75" hidden="1">
      <c r="B102" s="34"/>
      <c r="C102" s="37"/>
      <c r="D102" s="37"/>
      <c r="F102" s="37"/>
      <c r="G102" s="20"/>
    </row>
    <row r="103" spans="2:7" ht="12.75" hidden="1">
      <c r="B103" s="34"/>
      <c r="C103" s="37"/>
      <c r="D103" s="37"/>
      <c r="F103" s="37"/>
      <c r="G103" s="20"/>
    </row>
    <row r="104" spans="2:7" ht="12.75" hidden="1">
      <c r="B104" s="34"/>
      <c r="C104" s="37"/>
      <c r="D104" s="37"/>
      <c r="F104" s="37"/>
      <c r="G104" s="20"/>
    </row>
    <row r="105" spans="2:7" ht="12.75" hidden="1">
      <c r="B105" s="34"/>
      <c r="C105" s="37"/>
      <c r="D105" s="37"/>
      <c r="F105" s="37"/>
      <c r="G105" s="20"/>
    </row>
    <row r="106" spans="2:7" ht="12.75" hidden="1">
      <c r="B106" s="34"/>
      <c r="C106" s="37"/>
      <c r="D106" s="37"/>
      <c r="F106" s="37"/>
      <c r="G106" s="20"/>
    </row>
    <row r="107" spans="2:7" ht="12.75" hidden="1">
      <c r="B107" s="34"/>
      <c r="C107" s="37"/>
      <c r="D107" s="37"/>
      <c r="F107" s="37"/>
      <c r="G107" s="20"/>
    </row>
    <row r="108" spans="2:7" ht="12.75" hidden="1">
      <c r="B108" s="34"/>
      <c r="C108" s="37"/>
      <c r="D108" s="37"/>
      <c r="F108" s="37"/>
      <c r="G108" s="20"/>
    </row>
    <row r="109" spans="2:7" ht="12.75" hidden="1">
      <c r="B109" s="34"/>
      <c r="C109" s="37"/>
      <c r="D109" s="37"/>
      <c r="F109" s="37"/>
      <c r="G109" s="20"/>
    </row>
    <row r="110" spans="2:7" ht="12.75" hidden="1">
      <c r="B110" s="34"/>
      <c r="C110" s="37"/>
      <c r="D110" s="37"/>
      <c r="F110" s="37"/>
      <c r="G110" s="20"/>
    </row>
    <row r="111" spans="2:7" ht="12.75" hidden="1">
      <c r="B111" s="34"/>
      <c r="C111" s="37"/>
      <c r="D111" s="37"/>
      <c r="F111" s="37"/>
      <c r="G111" s="20"/>
    </row>
    <row r="112" spans="2:7" ht="12.75" hidden="1">
      <c r="B112" s="34"/>
      <c r="C112" s="37"/>
      <c r="D112" s="37"/>
      <c r="F112" s="37"/>
      <c r="G112" s="20"/>
    </row>
    <row r="113" spans="2:7" ht="12.75" hidden="1">
      <c r="B113" s="34"/>
      <c r="C113" s="37"/>
      <c r="D113" s="37"/>
      <c r="F113" s="37"/>
      <c r="G113" s="20"/>
    </row>
    <row r="114" spans="2:7" ht="12.75" hidden="1">
      <c r="B114" s="34"/>
      <c r="C114" s="37"/>
      <c r="D114" s="37"/>
      <c r="F114" s="37"/>
      <c r="G114" s="20"/>
    </row>
    <row r="115" spans="2:7" ht="12.75" hidden="1">
      <c r="B115" s="34"/>
      <c r="C115" s="37"/>
      <c r="D115" s="37"/>
      <c r="F115" s="37"/>
      <c r="G115" s="20"/>
    </row>
    <row r="116" spans="2:7" ht="12.75" hidden="1">
      <c r="B116" s="34"/>
      <c r="C116" s="37"/>
      <c r="D116" s="37"/>
      <c r="F116" s="37"/>
      <c r="G116" s="20"/>
    </row>
    <row r="117" spans="2:7" ht="12.75" hidden="1">
      <c r="B117" s="34"/>
      <c r="C117" s="37"/>
      <c r="D117" s="37"/>
      <c r="F117" s="37"/>
      <c r="G117" s="20"/>
    </row>
    <row r="118" spans="2:7" ht="12.75" hidden="1">
      <c r="B118" s="34"/>
      <c r="C118" s="37"/>
      <c r="D118" s="37"/>
      <c r="F118" s="37"/>
      <c r="G118" s="20"/>
    </row>
    <row r="119" spans="2:7" ht="12.75" hidden="1">
      <c r="B119" s="34"/>
      <c r="C119" s="37"/>
      <c r="D119" s="37"/>
      <c r="F119" s="37"/>
      <c r="G119" s="20"/>
    </row>
    <row r="120" spans="2:7" ht="12.75" hidden="1">
      <c r="B120" s="34"/>
      <c r="C120" s="37"/>
      <c r="D120" s="37"/>
      <c r="F120" s="37"/>
      <c r="G120" s="20"/>
    </row>
    <row r="121" spans="2:7" ht="12.75" hidden="1">
      <c r="B121" s="34"/>
      <c r="C121" s="37"/>
      <c r="D121" s="37"/>
      <c r="F121" s="37"/>
      <c r="G121" s="20"/>
    </row>
    <row r="122" spans="2:7" ht="12.75" hidden="1">
      <c r="B122" s="34"/>
      <c r="C122" s="37"/>
      <c r="D122" s="37"/>
      <c r="F122" s="37"/>
      <c r="G122" s="20"/>
    </row>
    <row r="123" spans="2:7" ht="12.75" hidden="1">
      <c r="B123" s="34"/>
      <c r="C123" s="37"/>
      <c r="D123" s="37"/>
      <c r="F123" s="37"/>
      <c r="G123" s="20"/>
    </row>
    <row r="124" spans="2:7" ht="12.75" hidden="1">
      <c r="B124" s="34"/>
      <c r="C124" s="37"/>
      <c r="D124" s="37"/>
      <c r="F124" s="37"/>
      <c r="G124" s="20"/>
    </row>
    <row r="125" spans="2:7" ht="12.75" hidden="1">
      <c r="B125" s="34"/>
      <c r="C125" s="37"/>
      <c r="D125" s="37"/>
      <c r="F125" s="37"/>
      <c r="G125" s="20"/>
    </row>
    <row r="126" spans="2:7" ht="12.75" hidden="1">
      <c r="B126" s="34"/>
      <c r="C126" s="37"/>
      <c r="D126" s="37"/>
      <c r="F126" s="37"/>
      <c r="G126" s="20"/>
    </row>
    <row r="127" spans="2:7" ht="12.75" hidden="1">
      <c r="B127" s="34"/>
      <c r="C127" s="37"/>
      <c r="D127" s="37"/>
      <c r="F127" s="37"/>
      <c r="G127" s="20"/>
    </row>
    <row r="128" spans="2:7" ht="12.75" hidden="1">
      <c r="B128" s="34"/>
      <c r="C128" s="37"/>
      <c r="D128" s="37"/>
      <c r="F128" s="37"/>
      <c r="G128" s="20"/>
    </row>
    <row r="129" spans="2:7" ht="12.75" hidden="1">
      <c r="B129" s="34"/>
      <c r="C129" s="37"/>
      <c r="D129" s="37"/>
      <c r="F129" s="37"/>
      <c r="G129" s="20"/>
    </row>
    <row r="130" spans="2:7" ht="12.75" hidden="1">
      <c r="B130" s="34"/>
      <c r="C130" s="37"/>
      <c r="D130" s="37"/>
      <c r="F130" s="37"/>
      <c r="G130" s="20"/>
    </row>
    <row r="131" spans="2:7" ht="12.75" hidden="1">
      <c r="B131" s="34"/>
      <c r="C131" s="37"/>
      <c r="D131" s="37"/>
      <c r="F131" s="37"/>
      <c r="G131" s="20"/>
    </row>
    <row r="132" spans="2:7" ht="12.75" hidden="1">
      <c r="B132" s="34"/>
      <c r="C132" s="37"/>
      <c r="D132" s="37"/>
      <c r="F132" s="37"/>
      <c r="G132" s="20"/>
    </row>
    <row r="133" spans="2:7" ht="12.75" hidden="1">
      <c r="B133" s="34"/>
      <c r="C133" s="37"/>
      <c r="D133" s="37"/>
      <c r="F133" s="37"/>
      <c r="G133" s="20"/>
    </row>
    <row r="134" spans="2:7" ht="12.75" hidden="1">
      <c r="B134" s="34"/>
      <c r="C134" s="37"/>
      <c r="D134" s="37"/>
      <c r="F134" s="37"/>
      <c r="G134" s="20"/>
    </row>
    <row r="135" spans="2:7" ht="12.75" hidden="1">
      <c r="B135" s="34"/>
      <c r="C135" s="37"/>
      <c r="D135" s="37"/>
      <c r="F135" s="37"/>
      <c r="G135" s="20"/>
    </row>
    <row r="136" spans="2:7" ht="12.75" hidden="1">
      <c r="B136" s="34"/>
      <c r="C136" s="37"/>
      <c r="D136" s="37"/>
      <c r="F136" s="37"/>
      <c r="G136" s="20"/>
    </row>
    <row r="137" spans="2:7" ht="12.75" hidden="1">
      <c r="B137" s="34"/>
      <c r="C137" s="37"/>
      <c r="D137" s="37"/>
      <c r="F137" s="37"/>
      <c r="G137" s="20"/>
    </row>
    <row r="138" spans="2:4" ht="12.75" hidden="1">
      <c r="B138" s="34"/>
      <c r="C138" s="37"/>
      <c r="D138" s="37"/>
    </row>
    <row r="139" spans="2:4" ht="12.75" hidden="1">
      <c r="B139" s="34"/>
      <c r="C139" s="37"/>
      <c r="D139" s="37"/>
    </row>
    <row r="140" spans="2:4" ht="12.75" hidden="1">
      <c r="B140" s="34"/>
      <c r="C140" s="37"/>
      <c r="D140" s="37"/>
    </row>
    <row r="141" spans="2:4" ht="12.75" hidden="1">
      <c r="B141" s="34"/>
      <c r="C141" s="37"/>
      <c r="D141" s="37"/>
    </row>
    <row r="142" spans="2:4" ht="12.75" hidden="1">
      <c r="B142" s="34"/>
      <c r="C142" s="37"/>
      <c r="D142" s="37"/>
    </row>
    <row r="143" spans="2:4" ht="12.75" hidden="1">
      <c r="B143" s="34"/>
      <c r="C143" s="37"/>
      <c r="D143" s="37"/>
    </row>
    <row r="144" spans="2:4" ht="12.75" hidden="1">
      <c r="B144" s="34"/>
      <c r="C144" s="37"/>
      <c r="D144" s="37"/>
    </row>
    <row r="145" spans="2:4" ht="12.75" hidden="1">
      <c r="B145" s="34"/>
      <c r="C145" s="37"/>
      <c r="D145" s="37"/>
    </row>
    <row r="146" spans="2:4" ht="12.75" hidden="1">
      <c r="B146" s="34"/>
      <c r="C146" s="37"/>
      <c r="D146" s="37"/>
    </row>
    <row r="147" spans="2:4" ht="12.75" hidden="1">
      <c r="B147" s="34"/>
      <c r="C147" s="37"/>
      <c r="D147" s="37"/>
    </row>
  </sheetData>
  <sheetProtection/>
  <mergeCells count="17">
    <mergeCell ref="B2:G2"/>
    <mergeCell ref="B4:G4"/>
    <mergeCell ref="B5:G5"/>
    <mergeCell ref="B7:B9"/>
    <mergeCell ref="C7:C9"/>
    <mergeCell ref="F6:G6"/>
    <mergeCell ref="D7:E7"/>
    <mergeCell ref="F7:G7"/>
    <mergeCell ref="C43:G43"/>
    <mergeCell ref="C35:G35"/>
    <mergeCell ref="C36:G36"/>
    <mergeCell ref="C37:G37"/>
    <mergeCell ref="C41:G41"/>
    <mergeCell ref="B31:C32"/>
    <mergeCell ref="C33:G33"/>
    <mergeCell ref="C34:G34"/>
    <mergeCell ref="C42:G42"/>
  </mergeCells>
  <printOptions/>
  <pageMargins left="0.86" right="0.32" top="0.66" bottom="0.31" header="0.34" footer="0.36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P142"/>
  <sheetViews>
    <sheetView zoomScalePageLayoutView="0" workbookViewId="0" topLeftCell="A1">
      <selection activeCell="L27" sqref="L27"/>
    </sheetView>
  </sheetViews>
  <sheetFormatPr defaultColWidth="9.140625" defaultRowHeight="12.75" customHeight="1"/>
  <cols>
    <col min="1" max="1" width="1.8515625" style="6" customWidth="1"/>
    <col min="2" max="2" width="5.421875" style="35" customWidth="1"/>
    <col min="3" max="3" width="25.7109375" style="6" customWidth="1"/>
    <col min="4" max="4" width="19.57421875" style="6" customWidth="1"/>
    <col min="5" max="5" width="20.00390625" style="36" customWidth="1"/>
    <col min="6" max="6" width="20.8515625" style="6" customWidth="1"/>
    <col min="7" max="7" width="20.8515625" style="36" customWidth="1"/>
    <col min="8" max="10" width="12.7109375" style="6" hidden="1" customWidth="1"/>
    <col min="11" max="11" width="18.28125" style="6" hidden="1" customWidth="1"/>
    <col min="12" max="12" width="16.57421875" style="6" customWidth="1"/>
    <col min="13" max="15" width="0" style="6" hidden="1" customWidth="1"/>
    <col min="16" max="16" width="20.8515625" style="6" hidden="1" customWidth="1"/>
    <col min="17" max="16384" width="9.140625" style="6" customWidth="1"/>
  </cols>
  <sheetData>
    <row r="1" ht="3.75" customHeight="1" thickBot="1"/>
    <row r="2" spans="2:12" ht="25.5" customHeight="1">
      <c r="B2" s="114" t="s">
        <v>77</v>
      </c>
      <c r="C2" s="115"/>
      <c r="D2" s="115"/>
      <c r="E2" s="115"/>
      <c r="F2" s="115"/>
      <c r="G2" s="116"/>
      <c r="H2" s="3"/>
      <c r="I2" s="3"/>
      <c r="J2" s="3"/>
      <c r="K2" s="15"/>
      <c r="L2" s="15"/>
    </row>
    <row r="3" spans="2:12" ht="12.75" customHeight="1">
      <c r="B3" s="1"/>
      <c r="C3" s="2"/>
      <c r="D3" s="2"/>
      <c r="E3" s="16"/>
      <c r="F3" s="2"/>
      <c r="G3" s="61"/>
      <c r="H3" s="3"/>
      <c r="I3" s="3"/>
      <c r="J3" s="3"/>
      <c r="K3" s="15"/>
      <c r="L3" s="15"/>
    </row>
    <row r="4" spans="2:12" ht="12.75" customHeight="1">
      <c r="B4" s="117" t="s">
        <v>97</v>
      </c>
      <c r="C4" s="118"/>
      <c r="D4" s="118"/>
      <c r="E4" s="118"/>
      <c r="F4" s="118"/>
      <c r="G4" s="119"/>
      <c r="H4" s="4"/>
      <c r="I4" s="4"/>
      <c r="J4" s="4"/>
      <c r="K4" s="17"/>
      <c r="L4" s="17"/>
    </row>
    <row r="5" spans="2:10" ht="12.75" customHeight="1">
      <c r="B5" s="117" t="s">
        <v>34</v>
      </c>
      <c r="C5" s="118"/>
      <c r="D5" s="118"/>
      <c r="E5" s="118"/>
      <c r="F5" s="118"/>
      <c r="G5" s="119"/>
      <c r="H5" s="5"/>
      <c r="I5" s="5"/>
      <c r="J5" s="5"/>
    </row>
    <row r="6" spans="2:7" ht="12.75" customHeight="1" thickBot="1">
      <c r="B6" s="12"/>
      <c r="C6" s="66"/>
      <c r="D6" s="66"/>
      <c r="E6" s="67"/>
      <c r="F6" s="139"/>
      <c r="G6" s="140"/>
    </row>
    <row r="7" spans="2:12" ht="12.75" customHeight="1">
      <c r="B7" s="122" t="s">
        <v>17</v>
      </c>
      <c r="C7" s="123" t="s">
        <v>0</v>
      </c>
      <c r="D7" s="124" t="s">
        <v>1</v>
      </c>
      <c r="E7" s="124"/>
      <c r="F7" s="124" t="s">
        <v>18</v>
      </c>
      <c r="G7" s="125"/>
      <c r="H7" s="18"/>
      <c r="I7" s="18"/>
      <c r="J7" s="18"/>
      <c r="K7" s="18"/>
      <c r="L7" s="18"/>
    </row>
    <row r="8" spans="2:12" ht="12.75" customHeight="1">
      <c r="B8" s="122"/>
      <c r="C8" s="123"/>
      <c r="D8" s="74" t="s">
        <v>56</v>
      </c>
      <c r="E8" s="75" t="s">
        <v>55</v>
      </c>
      <c r="F8" s="74" t="s">
        <v>2</v>
      </c>
      <c r="G8" s="76" t="s">
        <v>3</v>
      </c>
      <c r="I8" s="5"/>
      <c r="J8" s="5"/>
      <c r="K8" s="5"/>
      <c r="L8" s="5"/>
    </row>
    <row r="9" spans="2:12" ht="12.75" customHeight="1">
      <c r="B9" s="122"/>
      <c r="C9" s="123"/>
      <c r="D9" s="74" t="s">
        <v>4</v>
      </c>
      <c r="E9" s="75" t="s">
        <v>4</v>
      </c>
      <c r="F9" s="74" t="s">
        <v>15</v>
      </c>
      <c r="G9" s="76" t="s">
        <v>15</v>
      </c>
      <c r="I9" s="5"/>
      <c r="J9" s="5"/>
      <c r="K9" s="5"/>
      <c r="L9" s="5"/>
    </row>
    <row r="10" spans="2:7" ht="4.5" customHeight="1">
      <c r="B10" s="77"/>
      <c r="D10" s="78"/>
      <c r="F10" s="78"/>
      <c r="G10" s="79"/>
    </row>
    <row r="11" spans="2:7" ht="12.75" customHeight="1">
      <c r="B11" s="77"/>
      <c r="C11" s="80" t="s">
        <v>19</v>
      </c>
      <c r="D11" s="78"/>
      <c r="F11" s="78"/>
      <c r="G11" s="79"/>
    </row>
    <row r="12" spans="2:16" ht="12.75" customHeight="1">
      <c r="B12" s="81" t="s">
        <v>20</v>
      </c>
      <c r="C12" s="10" t="s">
        <v>6</v>
      </c>
      <c r="D12" s="38">
        <f>'31-03-2008'!F12*24%</f>
        <v>0</v>
      </c>
      <c r="E12" s="39">
        <f>F12*24%</f>
        <v>0</v>
      </c>
      <c r="F12" s="38">
        <v>0</v>
      </c>
      <c r="G12" s="62">
        <v>0</v>
      </c>
      <c r="H12" s="40">
        <f>244.04+M12</f>
        <v>87065111.29</v>
      </c>
      <c r="I12" s="40">
        <v>361</v>
      </c>
      <c r="J12" s="40">
        <f>I12-H12</f>
        <v>-87064750.29</v>
      </c>
      <c r="K12" s="40" t="s">
        <v>7</v>
      </c>
      <c r="L12" s="21"/>
      <c r="M12" s="41">
        <f>O12-279805643</f>
        <v>87064867.25</v>
      </c>
      <c r="N12" s="42">
        <f>P12-143548804.58</f>
        <v>53605990.41999999</v>
      </c>
      <c r="O12" s="43">
        <v>366870510.25</v>
      </c>
      <c r="P12" s="44">
        <v>197154795</v>
      </c>
    </row>
    <row r="13" spans="2:16" ht="12.75" customHeight="1">
      <c r="B13" s="81" t="s">
        <v>21</v>
      </c>
      <c r="C13" s="10" t="s">
        <v>22</v>
      </c>
      <c r="D13" s="38">
        <f>'31-03-2008'!F13*24%</f>
        <v>0</v>
      </c>
      <c r="E13" s="39">
        <f>F13*24%</f>
        <v>0</v>
      </c>
      <c r="F13" s="38">
        <v>0</v>
      </c>
      <c r="G13" s="62">
        <v>0</v>
      </c>
      <c r="H13" s="40">
        <f>60.87+M13</f>
        <v>1300080.87</v>
      </c>
      <c r="I13" s="40">
        <v>107.32</v>
      </c>
      <c r="J13" s="40">
        <f>I13-H13</f>
        <v>-1299973.55</v>
      </c>
      <c r="K13" s="40"/>
      <c r="L13" s="21"/>
      <c r="M13" s="41">
        <f>O13-350905</f>
        <v>1300020</v>
      </c>
      <c r="N13" s="42">
        <f>P13-622567.29</f>
        <v>323341.70999999996</v>
      </c>
      <c r="O13" s="43">
        <v>1650925</v>
      </c>
      <c r="P13" s="44">
        <v>945909</v>
      </c>
    </row>
    <row r="14" spans="2:16" ht="12.75" customHeight="1">
      <c r="B14" s="81"/>
      <c r="C14" s="10"/>
      <c r="D14" s="38"/>
      <c r="E14" s="39"/>
      <c r="F14" s="38"/>
      <c r="G14" s="62"/>
      <c r="H14" s="40"/>
      <c r="I14" s="40"/>
      <c r="J14" s="40"/>
      <c r="K14" s="40"/>
      <c r="L14" s="21"/>
      <c r="M14" s="41"/>
      <c r="N14" s="42"/>
      <c r="O14" s="43"/>
      <c r="P14" s="44"/>
    </row>
    <row r="15" spans="2:16" s="52" customFormat="1" ht="12.75" customHeight="1">
      <c r="B15" s="82"/>
      <c r="C15" s="83" t="s">
        <v>23</v>
      </c>
      <c r="D15" s="45">
        <f>SUM(D12:D14)</f>
        <v>0</v>
      </c>
      <c r="E15" s="46">
        <f>SUM(E12:E13)</f>
        <v>0</v>
      </c>
      <c r="F15" s="45">
        <f>SUM(F12:F14)</f>
        <v>0</v>
      </c>
      <c r="G15" s="63">
        <f>SUM(G12:G13)</f>
        <v>0</v>
      </c>
      <c r="H15" s="47"/>
      <c r="I15" s="47"/>
      <c r="J15" s="47"/>
      <c r="K15" s="47"/>
      <c r="L15" s="22"/>
      <c r="M15" s="48">
        <f>SUM(M12:M13)</f>
        <v>88364887.25</v>
      </c>
      <c r="N15" s="49">
        <f>SUM(N12:N13)</f>
        <v>53929332.12999999</v>
      </c>
      <c r="O15" s="50">
        <f>SUM(O12:O13)</f>
        <v>368521435.25</v>
      </c>
      <c r="P15" s="51">
        <f>SUM(P12:P13)</f>
        <v>198100704</v>
      </c>
    </row>
    <row r="16" spans="2:16" ht="12.75" customHeight="1">
      <c r="B16" s="81"/>
      <c r="C16" s="84" t="s">
        <v>8</v>
      </c>
      <c r="D16" s="38"/>
      <c r="E16" s="39"/>
      <c r="F16" s="38"/>
      <c r="G16" s="62"/>
      <c r="H16" s="40"/>
      <c r="I16" s="40"/>
      <c r="J16" s="40"/>
      <c r="K16" s="40"/>
      <c r="L16" s="21"/>
      <c r="M16" s="41"/>
      <c r="N16" s="42"/>
      <c r="O16" s="19"/>
      <c r="P16" s="37"/>
    </row>
    <row r="17" spans="2:16" ht="24.75" customHeight="1">
      <c r="B17" s="81"/>
      <c r="C17" s="10" t="s">
        <v>80</v>
      </c>
      <c r="D17" s="38">
        <f>('31-03-2008'!F17-5500)*24%</f>
        <v>417.12</v>
      </c>
      <c r="E17" s="39">
        <f>(F17-5500)*24%</f>
        <v>26.88</v>
      </c>
      <c r="F17" s="45">
        <v>5612</v>
      </c>
      <c r="G17" s="63">
        <v>5642</v>
      </c>
      <c r="H17" s="40"/>
      <c r="I17" s="40"/>
      <c r="J17" s="40"/>
      <c r="K17" s="40"/>
      <c r="L17" s="21"/>
      <c r="M17" s="41"/>
      <c r="N17" s="42"/>
      <c r="O17" s="19"/>
      <c r="P17" s="37"/>
    </row>
    <row r="18" spans="2:16" ht="12.75" customHeight="1">
      <c r="B18" s="81"/>
      <c r="C18" s="10" t="s">
        <v>78</v>
      </c>
      <c r="D18" s="38">
        <v>0</v>
      </c>
      <c r="E18" s="39">
        <v>0</v>
      </c>
      <c r="F18" s="45">
        <v>9120</v>
      </c>
      <c r="G18" s="63">
        <v>17330</v>
      </c>
      <c r="H18" s="40"/>
      <c r="I18" s="40"/>
      <c r="J18" s="40"/>
      <c r="K18" s="40"/>
      <c r="L18" s="21"/>
      <c r="M18" s="41"/>
      <c r="N18" s="42"/>
      <c r="O18" s="43"/>
      <c r="P18" s="44"/>
    </row>
    <row r="19" spans="2:16" ht="12.75" customHeight="1">
      <c r="B19" s="81"/>
      <c r="C19" s="10"/>
      <c r="D19" s="38"/>
      <c r="E19" s="39"/>
      <c r="F19" s="45"/>
      <c r="G19" s="63"/>
      <c r="H19" s="40"/>
      <c r="I19" s="40"/>
      <c r="J19" s="40"/>
      <c r="K19" s="40"/>
      <c r="L19" s="21"/>
      <c r="M19" s="41"/>
      <c r="N19" s="42"/>
      <c r="O19" s="43"/>
      <c r="P19" s="44"/>
    </row>
    <row r="20" spans="2:16" s="52" customFormat="1" ht="12.75" customHeight="1">
      <c r="B20" s="82"/>
      <c r="C20" s="83" t="s">
        <v>24</v>
      </c>
      <c r="D20" s="38">
        <f>SUM(D17+D18)</f>
        <v>417.12</v>
      </c>
      <c r="E20" s="39">
        <f>SUM(E17+E18)</f>
        <v>26.88</v>
      </c>
      <c r="F20" s="45">
        <f>SUM(F17+F18)</f>
        <v>14732</v>
      </c>
      <c r="G20" s="63">
        <f>SUM(G17+G18)</f>
        <v>22972</v>
      </c>
      <c r="H20" s="47"/>
      <c r="I20" s="47"/>
      <c r="J20" s="47"/>
      <c r="K20" s="47"/>
      <c r="L20" s="22"/>
      <c r="M20" s="48" t="e">
        <f>SUM(#REF!)</f>
        <v>#REF!</v>
      </c>
      <c r="N20" s="49" t="e">
        <f>SUM(#REF!)</f>
        <v>#REF!</v>
      </c>
      <c r="O20" s="50" t="e">
        <f>SUM(#REF!)</f>
        <v>#REF!</v>
      </c>
      <c r="P20" s="53" t="e">
        <f>SUM(#REF!)</f>
        <v>#REF!</v>
      </c>
    </row>
    <row r="21" spans="2:16" s="52" customFormat="1" ht="12.75" customHeight="1">
      <c r="B21" s="82"/>
      <c r="C21" s="83"/>
      <c r="D21" s="38"/>
      <c r="E21" s="39"/>
      <c r="F21" s="45"/>
      <c r="G21" s="63"/>
      <c r="H21" s="47"/>
      <c r="I21" s="47"/>
      <c r="J21" s="47"/>
      <c r="K21" s="47"/>
      <c r="L21" s="22"/>
      <c r="M21" s="48"/>
      <c r="N21" s="49"/>
      <c r="O21" s="50"/>
      <c r="P21" s="53"/>
    </row>
    <row r="22" spans="2:16" s="52" customFormat="1" ht="24.75" customHeight="1">
      <c r="B22" s="82">
        <v>9</v>
      </c>
      <c r="C22" s="73" t="s">
        <v>11</v>
      </c>
      <c r="D22" s="38">
        <f>D15-D20</f>
        <v>-417.12</v>
      </c>
      <c r="E22" s="39">
        <f>E15-E20</f>
        <v>-26.88</v>
      </c>
      <c r="F22" s="45">
        <f>F15-F20</f>
        <v>-14732</v>
      </c>
      <c r="G22" s="63">
        <f>G15-G20</f>
        <v>-22972</v>
      </c>
      <c r="H22" s="54" t="e">
        <f>#REF!-#REF!-#REF!</f>
        <v>#REF!</v>
      </c>
      <c r="I22" s="54"/>
      <c r="J22" s="54"/>
      <c r="K22" s="54"/>
      <c r="L22" s="23"/>
      <c r="M22" s="48" t="e">
        <f>M15-M20</f>
        <v>#REF!</v>
      </c>
      <c r="N22" s="49" t="e">
        <f>N15-N20</f>
        <v>#REF!</v>
      </c>
      <c r="O22" s="50" t="e">
        <f>SUM(O15)-SUM(O20)</f>
        <v>#REF!</v>
      </c>
      <c r="P22" s="53" t="e">
        <f>SUM(P15)-SUM(P20)</f>
        <v>#REF!</v>
      </c>
    </row>
    <row r="23" spans="2:16" ht="12.75" customHeight="1">
      <c r="B23" s="81">
        <v>10</v>
      </c>
      <c r="C23" s="10" t="s">
        <v>29</v>
      </c>
      <c r="D23" s="38">
        <f>D22</f>
        <v>-417.12</v>
      </c>
      <c r="E23" s="39">
        <f>E22</f>
        <v>-26.88</v>
      </c>
      <c r="F23" s="45">
        <f>F22</f>
        <v>-14732</v>
      </c>
      <c r="G23" s="63">
        <f>G22</f>
        <v>-22972</v>
      </c>
      <c r="H23" s="40">
        <v>87.84</v>
      </c>
      <c r="I23" s="40"/>
      <c r="J23" s="40"/>
      <c r="K23" s="40"/>
      <c r="L23" s="21"/>
      <c r="M23" s="41" t="e">
        <f>M22</f>
        <v>#REF!</v>
      </c>
      <c r="N23" s="42" t="e">
        <f>N22</f>
        <v>#REF!</v>
      </c>
      <c r="O23" s="43" t="e">
        <f>SUM(O22)</f>
        <v>#REF!</v>
      </c>
      <c r="P23" s="55" t="e">
        <f>SUM(P22)</f>
        <v>#REF!</v>
      </c>
    </row>
    <row r="24" spans="2:16" ht="12.75" customHeight="1">
      <c r="B24" s="81">
        <v>11</v>
      </c>
      <c r="C24" s="10" t="s">
        <v>25</v>
      </c>
      <c r="D24" s="38">
        <v>0</v>
      </c>
      <c r="E24" s="39">
        <v>0</v>
      </c>
      <c r="F24" s="45">
        <v>0</v>
      </c>
      <c r="G24" s="63">
        <v>0</v>
      </c>
      <c r="H24" s="56">
        <v>138.42</v>
      </c>
      <c r="I24" s="56"/>
      <c r="J24" s="56"/>
      <c r="K24" s="56"/>
      <c r="L24" s="24"/>
      <c r="M24" s="41">
        <v>0</v>
      </c>
      <c r="N24" s="42"/>
      <c r="O24" s="43">
        <v>0</v>
      </c>
      <c r="P24" s="44">
        <v>0</v>
      </c>
    </row>
    <row r="25" spans="2:16" s="52" customFormat="1" ht="12.75" customHeight="1">
      <c r="B25" s="82">
        <v>15</v>
      </c>
      <c r="C25" s="9" t="s">
        <v>30</v>
      </c>
      <c r="D25" s="38">
        <f>D23</f>
        <v>-417.12</v>
      </c>
      <c r="E25" s="39">
        <f>E23</f>
        <v>-26.88</v>
      </c>
      <c r="F25" s="45">
        <f>F23</f>
        <v>-14732</v>
      </c>
      <c r="G25" s="63">
        <f>G23</f>
        <v>-22972</v>
      </c>
      <c r="H25" s="57"/>
      <c r="I25" s="57"/>
      <c r="J25" s="57"/>
      <c r="K25" s="57"/>
      <c r="L25" s="25"/>
      <c r="M25" s="48" t="e">
        <f>M23</f>
        <v>#REF!</v>
      </c>
      <c r="N25" s="49" t="e">
        <f>N23-#REF!-#REF!</f>
        <v>#REF!</v>
      </c>
      <c r="O25" s="50">
        <v>13777688.27</v>
      </c>
      <c r="P25" s="51">
        <v>-2507320</v>
      </c>
    </row>
    <row r="26" spans="2:16" ht="24.75" customHeight="1">
      <c r="B26" s="77">
        <v>16</v>
      </c>
      <c r="C26" s="10" t="s">
        <v>26</v>
      </c>
      <c r="D26" s="38">
        <v>0</v>
      </c>
      <c r="E26" s="39">
        <v>0</v>
      </c>
      <c r="F26" s="38"/>
      <c r="G26" s="62">
        <v>0</v>
      </c>
      <c r="H26" s="13">
        <v>0.57</v>
      </c>
      <c r="I26" s="13"/>
      <c r="J26" s="13"/>
      <c r="K26" s="13"/>
      <c r="L26" s="26"/>
      <c r="M26" s="41">
        <v>0</v>
      </c>
      <c r="N26" s="42">
        <v>0</v>
      </c>
      <c r="O26" s="43">
        <v>0</v>
      </c>
      <c r="P26" s="44">
        <v>0</v>
      </c>
    </row>
    <row r="27" spans="2:16" s="52" customFormat="1" ht="24.75" customHeight="1">
      <c r="B27" s="72">
        <v>17</v>
      </c>
      <c r="C27" s="9" t="s">
        <v>81</v>
      </c>
      <c r="D27" s="45">
        <v>0</v>
      </c>
      <c r="E27" s="39">
        <v>0</v>
      </c>
      <c r="F27" s="45">
        <v>27926776</v>
      </c>
      <c r="G27" s="63">
        <v>27912044</v>
      </c>
      <c r="H27" s="7"/>
      <c r="I27" s="7"/>
      <c r="J27" s="7"/>
      <c r="K27" s="7"/>
      <c r="L27" s="27"/>
      <c r="M27" s="48" t="e">
        <f>M25</f>
        <v>#REF!</v>
      </c>
      <c r="N27" s="49" t="e">
        <f>N25</f>
        <v>#REF!</v>
      </c>
      <c r="O27" s="50">
        <v>13777688.27</v>
      </c>
      <c r="P27" s="51">
        <v>-2507320</v>
      </c>
    </row>
    <row r="28" spans="2:16" s="52" customFormat="1" ht="24.75" customHeight="1">
      <c r="B28" s="72">
        <v>18</v>
      </c>
      <c r="C28" s="9" t="s">
        <v>12</v>
      </c>
      <c r="D28" s="38">
        <v>109650000</v>
      </c>
      <c r="E28" s="39">
        <v>109650000</v>
      </c>
      <c r="F28" s="45">
        <v>109650000</v>
      </c>
      <c r="G28" s="63">
        <v>109650000</v>
      </c>
      <c r="H28" s="7"/>
      <c r="I28" s="7"/>
      <c r="J28" s="7"/>
      <c r="K28" s="7"/>
      <c r="L28" s="27"/>
      <c r="M28" s="50">
        <v>50950000</v>
      </c>
      <c r="N28" s="53">
        <v>50950000</v>
      </c>
      <c r="O28" s="50">
        <v>50950000</v>
      </c>
      <c r="P28" s="51">
        <f>SUM(O28)</f>
        <v>50950000</v>
      </c>
    </row>
    <row r="29" spans="2:12" ht="24.75" customHeight="1">
      <c r="B29" s="81">
        <v>19</v>
      </c>
      <c r="C29" s="87" t="s">
        <v>14</v>
      </c>
      <c r="D29" s="88" t="s">
        <v>31</v>
      </c>
      <c r="E29" s="99" t="s">
        <v>31</v>
      </c>
      <c r="F29" s="88" t="s">
        <v>31</v>
      </c>
      <c r="G29" s="90">
        <v>0</v>
      </c>
      <c r="H29" s="13"/>
      <c r="I29" s="13"/>
      <c r="J29" s="13"/>
      <c r="K29" s="13"/>
      <c r="L29" s="26"/>
    </row>
    <row r="30" spans="2:12" ht="24.75" customHeight="1" hidden="1">
      <c r="B30" s="81">
        <v>20</v>
      </c>
      <c r="C30" s="87" t="s">
        <v>27</v>
      </c>
      <c r="D30" s="58">
        <v>0</v>
      </c>
      <c r="E30" s="59">
        <v>0</v>
      </c>
      <c r="F30" s="58">
        <v>0</v>
      </c>
      <c r="G30" s="65">
        <v>0</v>
      </c>
      <c r="H30" s="13"/>
      <c r="I30" s="13"/>
      <c r="J30" s="13"/>
      <c r="K30" s="13"/>
      <c r="L30" s="26"/>
    </row>
    <row r="31" spans="2:12" ht="12.75" customHeight="1">
      <c r="B31" s="132" t="s">
        <v>9</v>
      </c>
      <c r="C31" s="123"/>
      <c r="D31" s="10"/>
      <c r="E31" s="91"/>
      <c r="F31" s="10"/>
      <c r="G31" s="92"/>
      <c r="H31" s="10"/>
      <c r="I31" s="10"/>
      <c r="J31" s="10"/>
      <c r="K31" s="60"/>
      <c r="L31" s="28"/>
    </row>
    <row r="32" spans="2:12" ht="12.75" customHeight="1">
      <c r="B32" s="132"/>
      <c r="C32" s="123"/>
      <c r="D32" s="9"/>
      <c r="E32" s="93"/>
      <c r="F32" s="9"/>
      <c r="G32" s="94"/>
      <c r="H32" s="9"/>
      <c r="I32" s="9"/>
      <c r="J32" s="9"/>
      <c r="K32" s="9"/>
      <c r="L32" s="29"/>
    </row>
    <row r="33" spans="2:12" ht="24.75" customHeight="1">
      <c r="B33" s="81" t="s">
        <v>5</v>
      </c>
      <c r="C33" s="133" t="s">
        <v>36</v>
      </c>
      <c r="D33" s="133"/>
      <c r="E33" s="133"/>
      <c r="F33" s="133"/>
      <c r="G33" s="134"/>
      <c r="H33" s="10"/>
      <c r="I33" s="10"/>
      <c r="J33" s="10"/>
      <c r="K33" s="10"/>
      <c r="L33" s="30"/>
    </row>
    <row r="34" spans="2:12" ht="24.75" customHeight="1">
      <c r="B34" s="81">
        <v>2</v>
      </c>
      <c r="C34" s="133" t="s">
        <v>10</v>
      </c>
      <c r="D34" s="133"/>
      <c r="E34" s="133"/>
      <c r="F34" s="133"/>
      <c r="G34" s="134"/>
      <c r="H34" s="10"/>
      <c r="I34" s="10"/>
      <c r="J34" s="10"/>
      <c r="K34" s="10"/>
      <c r="L34" s="30"/>
    </row>
    <row r="35" spans="2:12" ht="24.75" customHeight="1">
      <c r="B35" s="81">
        <v>3</v>
      </c>
      <c r="C35" s="133" t="s">
        <v>35</v>
      </c>
      <c r="D35" s="133"/>
      <c r="E35" s="133"/>
      <c r="F35" s="133"/>
      <c r="G35" s="134"/>
      <c r="H35" s="10"/>
      <c r="I35" s="10"/>
      <c r="J35" s="10"/>
      <c r="K35" s="10"/>
      <c r="L35" s="30"/>
    </row>
    <row r="36" spans="2:12" ht="12.75" customHeight="1">
      <c r="B36" s="77"/>
      <c r="C36" s="135"/>
      <c r="D36" s="135"/>
      <c r="E36" s="135"/>
      <c r="F36" s="135"/>
      <c r="G36" s="136"/>
      <c r="H36" s="10"/>
      <c r="I36" s="10"/>
      <c r="J36" s="10"/>
      <c r="K36" s="10"/>
      <c r="L36" s="30"/>
    </row>
    <row r="37" spans="2:12" ht="12.75" customHeight="1">
      <c r="B37" s="77"/>
      <c r="C37" s="137" t="s">
        <v>92</v>
      </c>
      <c r="D37" s="137"/>
      <c r="E37" s="137"/>
      <c r="F37" s="137"/>
      <c r="G37" s="138"/>
      <c r="H37" s="10"/>
      <c r="I37" s="10"/>
      <c r="J37" s="10"/>
      <c r="K37" s="10"/>
      <c r="L37" s="30"/>
    </row>
    <row r="38" spans="2:12" ht="12.75" customHeight="1">
      <c r="B38" s="77"/>
      <c r="C38" s="95"/>
      <c r="D38" s="95"/>
      <c r="E38" s="95"/>
      <c r="F38" s="95"/>
      <c r="G38" s="108"/>
      <c r="H38" s="10"/>
      <c r="I38" s="10"/>
      <c r="J38" s="10"/>
      <c r="K38" s="10"/>
      <c r="L38" s="30"/>
    </row>
    <row r="39" spans="2:12" ht="12.75" customHeight="1">
      <c r="B39" s="77"/>
      <c r="C39" s="95"/>
      <c r="D39" s="95"/>
      <c r="E39" s="95"/>
      <c r="F39" s="95"/>
      <c r="G39" s="108"/>
      <c r="H39" s="10"/>
      <c r="I39" s="10"/>
      <c r="J39" s="10"/>
      <c r="K39" s="10"/>
      <c r="L39" s="30"/>
    </row>
    <row r="40" spans="2:12" ht="12.75" customHeight="1">
      <c r="B40" s="77"/>
      <c r="C40" s="95"/>
      <c r="D40" s="95"/>
      <c r="E40" s="96"/>
      <c r="F40" s="95"/>
      <c r="G40" s="97"/>
      <c r="H40" s="11"/>
      <c r="I40" s="11"/>
      <c r="J40" s="11"/>
      <c r="K40" s="11"/>
      <c r="L40" s="11"/>
    </row>
    <row r="41" spans="2:12" ht="12.75" customHeight="1">
      <c r="B41" s="77"/>
      <c r="C41" s="126" t="s">
        <v>28</v>
      </c>
      <c r="D41" s="126"/>
      <c r="E41" s="126"/>
      <c r="F41" s="126"/>
      <c r="G41" s="127"/>
      <c r="H41" s="11"/>
      <c r="I41" s="11"/>
      <c r="J41" s="11"/>
      <c r="K41" s="11"/>
      <c r="L41" s="11"/>
    </row>
    <row r="42" spans="2:12" ht="12.75" customHeight="1">
      <c r="B42" s="77"/>
      <c r="C42" s="128" t="s">
        <v>79</v>
      </c>
      <c r="D42" s="128"/>
      <c r="E42" s="128"/>
      <c r="F42" s="128"/>
      <c r="G42" s="129"/>
      <c r="H42" s="11"/>
      <c r="I42" s="11"/>
      <c r="J42" s="11"/>
      <c r="K42" s="11"/>
      <c r="L42" s="11"/>
    </row>
    <row r="43" spans="2:12" ht="12.75" customHeight="1">
      <c r="B43" s="77"/>
      <c r="C43" s="130" t="s">
        <v>68</v>
      </c>
      <c r="D43" s="130"/>
      <c r="E43" s="130"/>
      <c r="F43" s="130"/>
      <c r="G43" s="131"/>
      <c r="H43" s="11"/>
      <c r="I43" s="11"/>
      <c r="J43" s="11"/>
      <c r="K43" s="11"/>
      <c r="L43" s="11"/>
    </row>
    <row r="44" spans="2:12" ht="12.75" customHeight="1">
      <c r="B44" s="77"/>
      <c r="C44" s="9"/>
      <c r="D44" s="9"/>
      <c r="E44" s="9"/>
      <c r="F44" s="9"/>
      <c r="G44" s="104"/>
      <c r="H44" s="11"/>
      <c r="I44" s="11"/>
      <c r="J44" s="11"/>
      <c r="K44" s="11"/>
      <c r="L44" s="11"/>
    </row>
    <row r="45" spans="2:10" ht="12.75" customHeight="1">
      <c r="B45" s="77"/>
      <c r="C45" s="10"/>
      <c r="D45" s="10"/>
      <c r="E45" s="91"/>
      <c r="F45" s="10"/>
      <c r="G45" s="92"/>
      <c r="H45" s="11"/>
      <c r="I45" s="11"/>
      <c r="J45" s="11"/>
    </row>
    <row r="46" spans="2:12" ht="15">
      <c r="B46" s="100"/>
      <c r="C46" s="103" t="s">
        <v>98</v>
      </c>
      <c r="D46" s="37"/>
      <c r="E46" s="20"/>
      <c r="F46" s="37"/>
      <c r="G46" s="101"/>
      <c r="H46" s="31"/>
      <c r="I46" s="31"/>
      <c r="J46" s="31"/>
      <c r="K46" s="31"/>
      <c r="L46" s="31"/>
    </row>
    <row r="47" spans="2:12" ht="15">
      <c r="B47" s="100"/>
      <c r="C47" s="106" t="s">
        <v>99</v>
      </c>
      <c r="D47" s="37"/>
      <c r="E47" s="20"/>
      <c r="F47" s="37"/>
      <c r="G47" s="101"/>
      <c r="H47" s="29"/>
      <c r="I47" s="29"/>
      <c r="J47" s="29"/>
      <c r="K47" s="29"/>
      <c r="L47" s="29"/>
    </row>
    <row r="48" spans="2:12" ht="12.75">
      <c r="B48" s="100"/>
      <c r="C48" s="106" t="s">
        <v>100</v>
      </c>
      <c r="D48" s="37"/>
      <c r="E48" s="20"/>
      <c r="F48" s="37"/>
      <c r="G48" s="101"/>
      <c r="H48" s="10"/>
      <c r="I48" s="10"/>
      <c r="J48" s="10"/>
      <c r="K48" s="10"/>
      <c r="L48" s="10"/>
    </row>
    <row r="49" spans="2:7" ht="13.5" thickBot="1">
      <c r="B49" s="12"/>
      <c r="C49" s="107" t="s">
        <v>101</v>
      </c>
      <c r="D49" s="66"/>
      <c r="E49" s="67"/>
      <c r="F49" s="66"/>
      <c r="G49" s="102"/>
    </row>
    <row r="50" spans="2:7" ht="12.75">
      <c r="B50" s="34"/>
      <c r="C50" s="37"/>
      <c r="D50" s="37"/>
      <c r="E50" s="20"/>
      <c r="F50" s="37"/>
      <c r="G50" s="20"/>
    </row>
    <row r="51" spans="2:7" ht="12.75">
      <c r="B51" s="34"/>
      <c r="C51" s="37"/>
      <c r="D51" s="37"/>
      <c r="E51" s="20"/>
      <c r="F51" s="37"/>
      <c r="G51" s="20"/>
    </row>
    <row r="52" spans="2:7" ht="12.75">
      <c r="B52" s="34"/>
      <c r="C52" s="37"/>
      <c r="D52" s="37"/>
      <c r="E52" s="20"/>
      <c r="F52" s="37"/>
      <c r="G52" s="20"/>
    </row>
    <row r="53" spans="2:7" ht="12.75">
      <c r="B53" s="34"/>
      <c r="C53" s="37"/>
      <c r="D53" s="37"/>
      <c r="E53" s="20"/>
      <c r="F53" s="37"/>
      <c r="G53" s="20"/>
    </row>
    <row r="54" spans="2:7" ht="12.75">
      <c r="B54" s="34"/>
      <c r="C54" s="37"/>
      <c r="D54" s="37"/>
      <c r="E54" s="20"/>
      <c r="F54" s="37"/>
      <c r="G54" s="20"/>
    </row>
    <row r="55" spans="2:7" ht="12.75">
      <c r="B55" s="34"/>
      <c r="C55" s="37"/>
      <c r="D55" s="37"/>
      <c r="E55" s="20"/>
      <c r="F55" s="37"/>
      <c r="G55" s="20"/>
    </row>
    <row r="56" spans="2:7" ht="12.75">
      <c r="B56" s="34"/>
      <c r="C56" s="37"/>
      <c r="D56" s="37"/>
      <c r="E56" s="20"/>
      <c r="F56" s="37"/>
      <c r="G56" s="20"/>
    </row>
    <row r="57" spans="2:7" ht="12.75">
      <c r="B57" s="34"/>
      <c r="C57" s="37"/>
      <c r="D57" s="37"/>
      <c r="E57" s="20"/>
      <c r="F57" s="37"/>
      <c r="G57" s="20"/>
    </row>
    <row r="58" spans="2:7" ht="12.75">
      <c r="B58" s="34"/>
      <c r="C58" s="37"/>
      <c r="D58" s="37"/>
      <c r="E58" s="20"/>
      <c r="F58" s="37"/>
      <c r="G58" s="20"/>
    </row>
    <row r="59" spans="2:7" ht="12.75">
      <c r="B59" s="34"/>
      <c r="C59" s="37"/>
      <c r="D59" s="37"/>
      <c r="E59" s="20"/>
      <c r="F59" s="37"/>
      <c r="G59" s="20"/>
    </row>
    <row r="60" spans="2:7" ht="12.75">
      <c r="B60" s="34"/>
      <c r="C60" s="37"/>
      <c r="D60" s="37"/>
      <c r="E60" s="20"/>
      <c r="F60" s="37"/>
      <c r="G60" s="20"/>
    </row>
    <row r="61" spans="2:7" ht="12.75">
      <c r="B61" s="34"/>
      <c r="C61" s="37"/>
      <c r="D61" s="37"/>
      <c r="F61" s="37"/>
      <c r="G61" s="20"/>
    </row>
    <row r="62" spans="2:7" ht="12.75">
      <c r="B62" s="34"/>
      <c r="C62" s="37"/>
      <c r="D62" s="37"/>
      <c r="F62" s="37"/>
      <c r="G62" s="20"/>
    </row>
    <row r="63" spans="2:7" ht="12.75">
      <c r="B63" s="34"/>
      <c r="C63" s="37"/>
      <c r="D63" s="37"/>
      <c r="F63" s="37"/>
      <c r="G63" s="20"/>
    </row>
    <row r="64" spans="2:7" ht="12.75">
      <c r="B64" s="34"/>
      <c r="C64" s="37"/>
      <c r="D64" s="37"/>
      <c r="F64" s="37"/>
      <c r="G64" s="20"/>
    </row>
    <row r="65" spans="2:7" ht="12.75">
      <c r="B65" s="34"/>
      <c r="C65" s="37"/>
      <c r="D65" s="37"/>
      <c r="F65" s="37"/>
      <c r="G65" s="20"/>
    </row>
    <row r="66" spans="2:7" ht="12.75">
      <c r="B66" s="34"/>
      <c r="C66" s="37"/>
      <c r="D66" s="37"/>
      <c r="F66" s="37"/>
      <c r="G66" s="20"/>
    </row>
    <row r="67" spans="2:7" ht="12.75">
      <c r="B67" s="34"/>
      <c r="C67" s="37"/>
      <c r="D67" s="37"/>
      <c r="F67" s="37"/>
      <c r="G67" s="20"/>
    </row>
    <row r="68" spans="2:7" ht="12.75">
      <c r="B68" s="34"/>
      <c r="C68" s="37"/>
      <c r="D68" s="37"/>
      <c r="F68" s="37"/>
      <c r="G68" s="20"/>
    </row>
    <row r="69" spans="2:7" ht="12.75">
      <c r="B69" s="34"/>
      <c r="C69" s="37"/>
      <c r="D69" s="37"/>
      <c r="F69" s="37"/>
      <c r="G69" s="20"/>
    </row>
    <row r="70" spans="2:7" ht="12.75">
      <c r="B70" s="34"/>
      <c r="C70" s="37"/>
      <c r="D70" s="37"/>
      <c r="F70" s="37"/>
      <c r="G70" s="20"/>
    </row>
    <row r="71" spans="2:7" ht="12.75">
      <c r="B71" s="34"/>
      <c r="C71" s="37"/>
      <c r="D71" s="37"/>
      <c r="F71" s="37"/>
      <c r="G71" s="20"/>
    </row>
    <row r="72" spans="2:7" ht="12.75">
      <c r="B72" s="34"/>
      <c r="C72" s="37"/>
      <c r="D72" s="37"/>
      <c r="F72" s="37"/>
      <c r="G72" s="20"/>
    </row>
    <row r="73" spans="2:7" ht="12.75">
      <c r="B73" s="34"/>
      <c r="C73" s="37"/>
      <c r="D73" s="37"/>
      <c r="F73" s="37"/>
      <c r="G73" s="20"/>
    </row>
    <row r="74" spans="2:7" ht="12.75">
      <c r="B74" s="34"/>
      <c r="C74" s="37"/>
      <c r="D74" s="37"/>
      <c r="F74" s="37"/>
      <c r="G74" s="20"/>
    </row>
    <row r="75" spans="2:7" ht="12.75">
      <c r="B75" s="34"/>
      <c r="C75" s="37"/>
      <c r="D75" s="37"/>
      <c r="F75" s="37"/>
      <c r="G75" s="20"/>
    </row>
    <row r="76" spans="2:7" ht="12.75">
      <c r="B76" s="34"/>
      <c r="C76" s="37"/>
      <c r="D76" s="37"/>
      <c r="F76" s="37"/>
      <c r="G76" s="20"/>
    </row>
    <row r="77" spans="2:7" ht="12.75">
      <c r="B77" s="34"/>
      <c r="C77" s="37"/>
      <c r="D77" s="37"/>
      <c r="F77" s="37"/>
      <c r="G77" s="20"/>
    </row>
    <row r="78" spans="2:7" ht="12.75">
      <c r="B78" s="34"/>
      <c r="C78" s="37"/>
      <c r="D78" s="37"/>
      <c r="F78" s="37"/>
      <c r="G78" s="20"/>
    </row>
    <row r="79" spans="2:7" ht="12.75">
      <c r="B79" s="34"/>
      <c r="C79" s="37"/>
      <c r="D79" s="37"/>
      <c r="F79" s="37"/>
      <c r="G79" s="20"/>
    </row>
    <row r="80" spans="2:7" ht="12.75">
      <c r="B80" s="34"/>
      <c r="C80" s="37"/>
      <c r="D80" s="37"/>
      <c r="F80" s="37"/>
      <c r="G80" s="20"/>
    </row>
    <row r="81" spans="2:7" ht="12.75">
      <c r="B81" s="34"/>
      <c r="C81" s="37"/>
      <c r="D81" s="37"/>
      <c r="F81" s="37"/>
      <c r="G81" s="20"/>
    </row>
    <row r="82" spans="2:7" ht="12.75">
      <c r="B82" s="34"/>
      <c r="C82" s="37"/>
      <c r="D82" s="37"/>
      <c r="F82" s="37"/>
      <c r="G82" s="20"/>
    </row>
    <row r="83" spans="2:7" ht="12.75">
      <c r="B83" s="34"/>
      <c r="C83" s="37"/>
      <c r="D83" s="37"/>
      <c r="F83" s="37"/>
      <c r="G83" s="20"/>
    </row>
    <row r="84" spans="2:7" ht="12.75">
      <c r="B84" s="34"/>
      <c r="C84" s="37"/>
      <c r="D84" s="37"/>
      <c r="F84" s="37"/>
      <c r="G84" s="20"/>
    </row>
    <row r="85" spans="2:7" ht="12.75">
      <c r="B85" s="34"/>
      <c r="C85" s="37"/>
      <c r="D85" s="37"/>
      <c r="F85" s="37"/>
      <c r="G85" s="20"/>
    </row>
    <row r="86" spans="2:7" ht="12.75">
      <c r="B86" s="34"/>
      <c r="C86" s="37"/>
      <c r="D86" s="37"/>
      <c r="F86" s="37"/>
      <c r="G86" s="20"/>
    </row>
    <row r="87" spans="2:7" ht="12.75">
      <c r="B87" s="34"/>
      <c r="C87" s="37"/>
      <c r="D87" s="37"/>
      <c r="F87" s="37"/>
      <c r="G87" s="20"/>
    </row>
    <row r="88" spans="2:7" ht="12.75">
      <c r="B88" s="34"/>
      <c r="C88" s="37"/>
      <c r="D88" s="37"/>
      <c r="F88" s="37"/>
      <c r="G88" s="20"/>
    </row>
    <row r="89" spans="2:7" ht="12.75">
      <c r="B89" s="34"/>
      <c r="C89" s="37"/>
      <c r="D89" s="37"/>
      <c r="F89" s="37"/>
      <c r="G89" s="20"/>
    </row>
    <row r="90" spans="2:7" ht="12.75">
      <c r="B90" s="34"/>
      <c r="C90" s="37"/>
      <c r="D90" s="37"/>
      <c r="F90" s="37"/>
      <c r="G90" s="20"/>
    </row>
    <row r="91" spans="2:7" ht="12.75">
      <c r="B91" s="34"/>
      <c r="C91" s="37"/>
      <c r="D91" s="37"/>
      <c r="F91" s="37"/>
      <c r="G91" s="20"/>
    </row>
    <row r="92" spans="2:7" ht="12.75">
      <c r="B92" s="34"/>
      <c r="C92" s="37"/>
      <c r="D92" s="37"/>
      <c r="F92" s="37"/>
      <c r="G92" s="20"/>
    </row>
    <row r="93" spans="2:7" ht="12.75">
      <c r="B93" s="34"/>
      <c r="C93" s="37"/>
      <c r="D93" s="37"/>
      <c r="F93" s="37"/>
      <c r="G93" s="20"/>
    </row>
    <row r="94" spans="2:7" ht="12.75">
      <c r="B94" s="34"/>
      <c r="C94" s="37"/>
      <c r="D94" s="37"/>
      <c r="F94" s="37"/>
      <c r="G94" s="20"/>
    </row>
    <row r="95" spans="2:7" ht="12.75">
      <c r="B95" s="34"/>
      <c r="C95" s="37"/>
      <c r="D95" s="37"/>
      <c r="F95" s="37"/>
      <c r="G95" s="20"/>
    </row>
    <row r="96" spans="2:7" ht="12.75">
      <c r="B96" s="34"/>
      <c r="C96" s="37"/>
      <c r="D96" s="37"/>
      <c r="F96" s="37"/>
      <c r="G96" s="20"/>
    </row>
    <row r="97" spans="2:7" ht="12.75">
      <c r="B97" s="34"/>
      <c r="C97" s="37"/>
      <c r="D97" s="37"/>
      <c r="F97" s="37"/>
      <c r="G97" s="20"/>
    </row>
    <row r="98" spans="2:7" ht="12.75">
      <c r="B98" s="34"/>
      <c r="C98" s="37"/>
      <c r="D98" s="37"/>
      <c r="F98" s="37"/>
      <c r="G98" s="20"/>
    </row>
    <row r="99" spans="2:7" ht="12.75">
      <c r="B99" s="34"/>
      <c r="C99" s="37"/>
      <c r="D99" s="37"/>
      <c r="F99" s="37"/>
      <c r="G99" s="20"/>
    </row>
    <row r="100" spans="2:7" ht="12.75">
      <c r="B100" s="34"/>
      <c r="C100" s="37"/>
      <c r="D100" s="37"/>
      <c r="F100" s="37"/>
      <c r="G100" s="20"/>
    </row>
    <row r="101" spans="2:7" ht="12.75">
      <c r="B101" s="34"/>
      <c r="C101" s="37"/>
      <c r="D101" s="37"/>
      <c r="F101" s="37"/>
      <c r="G101" s="20"/>
    </row>
    <row r="102" spans="2:7" ht="12.75">
      <c r="B102" s="34"/>
      <c r="C102" s="37"/>
      <c r="D102" s="37"/>
      <c r="F102" s="37"/>
      <c r="G102" s="20"/>
    </row>
    <row r="103" spans="2:7" ht="12.75">
      <c r="B103" s="34"/>
      <c r="C103" s="37"/>
      <c r="D103" s="37"/>
      <c r="F103" s="37"/>
      <c r="G103" s="20"/>
    </row>
    <row r="104" spans="2:7" ht="12.75">
      <c r="B104" s="34"/>
      <c r="C104" s="37"/>
      <c r="D104" s="37"/>
      <c r="F104" s="37"/>
      <c r="G104" s="20"/>
    </row>
    <row r="105" spans="2:7" ht="12.75">
      <c r="B105" s="34"/>
      <c r="C105" s="37"/>
      <c r="D105" s="37"/>
      <c r="F105" s="37"/>
      <c r="G105" s="20"/>
    </row>
    <row r="106" spans="2:7" ht="12.75">
      <c r="B106" s="34"/>
      <c r="C106" s="37"/>
      <c r="D106" s="37"/>
      <c r="F106" s="37"/>
      <c r="G106" s="20"/>
    </row>
    <row r="107" spans="2:7" ht="12.75">
      <c r="B107" s="34"/>
      <c r="C107" s="37"/>
      <c r="D107" s="37"/>
      <c r="F107" s="37"/>
      <c r="G107" s="20"/>
    </row>
    <row r="108" spans="2:7" ht="12.75">
      <c r="B108" s="34"/>
      <c r="C108" s="37"/>
      <c r="D108" s="37"/>
      <c r="F108" s="37"/>
      <c r="G108" s="20"/>
    </row>
    <row r="109" spans="2:7" ht="12.75">
      <c r="B109" s="34"/>
      <c r="C109" s="37"/>
      <c r="D109" s="37"/>
      <c r="F109" s="37"/>
      <c r="G109" s="20"/>
    </row>
    <row r="110" spans="2:7" ht="12.75">
      <c r="B110" s="34"/>
      <c r="C110" s="37"/>
      <c r="D110" s="37"/>
      <c r="F110" s="37"/>
      <c r="G110" s="20"/>
    </row>
    <row r="111" spans="2:7" ht="12.75">
      <c r="B111" s="34"/>
      <c r="C111" s="37"/>
      <c r="D111" s="37"/>
      <c r="F111" s="37"/>
      <c r="G111" s="20"/>
    </row>
    <row r="112" spans="2:7" ht="12.75">
      <c r="B112" s="34"/>
      <c r="C112" s="37"/>
      <c r="D112" s="37"/>
      <c r="F112" s="37"/>
      <c r="G112" s="20"/>
    </row>
    <row r="113" spans="2:7" ht="12.75">
      <c r="B113" s="34"/>
      <c r="C113" s="37"/>
      <c r="D113" s="37"/>
      <c r="F113" s="37"/>
      <c r="G113" s="20"/>
    </row>
    <row r="114" spans="2:7" ht="12.75">
      <c r="B114" s="34"/>
      <c r="C114" s="37"/>
      <c r="D114" s="37"/>
      <c r="F114" s="37"/>
      <c r="G114" s="20"/>
    </row>
    <row r="115" spans="2:7" ht="12.75">
      <c r="B115" s="34"/>
      <c r="C115" s="37"/>
      <c r="D115" s="37"/>
      <c r="F115" s="37"/>
      <c r="G115" s="20"/>
    </row>
    <row r="116" spans="2:7" ht="12.75">
      <c r="B116" s="34"/>
      <c r="C116" s="37"/>
      <c r="D116" s="37"/>
      <c r="F116" s="37"/>
      <c r="G116" s="20"/>
    </row>
    <row r="117" spans="2:7" ht="12.75">
      <c r="B117" s="34"/>
      <c r="C117" s="37"/>
      <c r="D117" s="37"/>
      <c r="F117" s="37"/>
      <c r="G117" s="20"/>
    </row>
    <row r="118" spans="2:7" ht="12.75">
      <c r="B118" s="34"/>
      <c r="C118" s="37"/>
      <c r="D118" s="37"/>
      <c r="F118" s="37"/>
      <c r="G118" s="20"/>
    </row>
    <row r="119" spans="2:7" ht="12.75">
      <c r="B119" s="34"/>
      <c r="C119" s="37"/>
      <c r="D119" s="37"/>
      <c r="F119" s="37"/>
      <c r="G119" s="20"/>
    </row>
    <row r="120" spans="2:7" ht="12.75">
      <c r="B120" s="34"/>
      <c r="C120" s="37"/>
      <c r="D120" s="37"/>
      <c r="F120" s="37"/>
      <c r="G120" s="20"/>
    </row>
    <row r="121" spans="2:7" ht="12.75">
      <c r="B121" s="34"/>
      <c r="C121" s="37"/>
      <c r="D121" s="37"/>
      <c r="F121" s="37"/>
      <c r="G121" s="20"/>
    </row>
    <row r="122" spans="2:7" ht="12.75">
      <c r="B122" s="34"/>
      <c r="C122" s="37"/>
      <c r="D122" s="37"/>
      <c r="F122" s="37"/>
      <c r="G122" s="20"/>
    </row>
    <row r="123" spans="2:7" ht="12.75">
      <c r="B123" s="34"/>
      <c r="C123" s="37"/>
      <c r="D123" s="37"/>
      <c r="F123" s="37"/>
      <c r="G123" s="20"/>
    </row>
    <row r="124" spans="2:7" ht="12.75">
      <c r="B124" s="34"/>
      <c r="C124" s="37"/>
      <c r="D124" s="37"/>
      <c r="F124" s="37"/>
      <c r="G124" s="20"/>
    </row>
    <row r="125" spans="2:7" ht="12.75">
      <c r="B125" s="34"/>
      <c r="C125" s="37"/>
      <c r="D125" s="37"/>
      <c r="F125" s="37"/>
      <c r="G125" s="20"/>
    </row>
    <row r="126" spans="2:7" ht="12.75">
      <c r="B126" s="34"/>
      <c r="C126" s="37"/>
      <c r="D126" s="37"/>
      <c r="F126" s="37"/>
      <c r="G126" s="20"/>
    </row>
    <row r="127" spans="2:7" ht="12.75">
      <c r="B127" s="34"/>
      <c r="C127" s="37"/>
      <c r="D127" s="37"/>
      <c r="F127" s="37"/>
      <c r="G127" s="20"/>
    </row>
    <row r="128" spans="2:7" ht="12.75">
      <c r="B128" s="34"/>
      <c r="C128" s="37"/>
      <c r="D128" s="37"/>
      <c r="F128" s="37"/>
      <c r="G128" s="20"/>
    </row>
    <row r="129" spans="2:7" ht="12.75">
      <c r="B129" s="34"/>
      <c r="C129" s="37"/>
      <c r="D129" s="37"/>
      <c r="F129" s="37"/>
      <c r="G129" s="20"/>
    </row>
    <row r="130" spans="2:7" ht="12.75">
      <c r="B130" s="34"/>
      <c r="C130" s="37"/>
      <c r="D130" s="37"/>
      <c r="F130" s="37"/>
      <c r="G130" s="20"/>
    </row>
    <row r="131" spans="2:7" ht="12.75">
      <c r="B131" s="34"/>
      <c r="C131" s="37"/>
      <c r="D131" s="37"/>
      <c r="F131" s="37"/>
      <c r="G131" s="20"/>
    </row>
    <row r="132" spans="2:7" ht="12.75">
      <c r="B132" s="34"/>
      <c r="C132" s="37"/>
      <c r="D132" s="37"/>
      <c r="F132" s="37"/>
      <c r="G132" s="20"/>
    </row>
    <row r="133" spans="2:4" ht="12.75">
      <c r="B133" s="34"/>
      <c r="C133" s="37"/>
      <c r="D133" s="37"/>
    </row>
    <row r="134" spans="2:4" ht="12.75">
      <c r="B134" s="34"/>
      <c r="C134" s="37"/>
      <c r="D134" s="37"/>
    </row>
    <row r="135" spans="2:4" ht="12.75">
      <c r="B135" s="34"/>
      <c r="C135" s="37"/>
      <c r="D135" s="37"/>
    </row>
    <row r="136" spans="2:4" ht="12.75">
      <c r="B136" s="34"/>
      <c r="C136" s="37"/>
      <c r="D136" s="37"/>
    </row>
    <row r="137" spans="2:4" ht="12.75">
      <c r="B137" s="34"/>
      <c r="C137" s="37"/>
      <c r="D137" s="37"/>
    </row>
    <row r="138" spans="2:4" ht="12.75">
      <c r="B138" s="34"/>
      <c r="C138" s="37"/>
      <c r="D138" s="37"/>
    </row>
    <row r="139" spans="2:4" ht="12.75">
      <c r="B139" s="34"/>
      <c r="C139" s="37"/>
      <c r="D139" s="37"/>
    </row>
    <row r="140" spans="2:4" ht="12.75">
      <c r="B140" s="34"/>
      <c r="C140" s="37"/>
      <c r="D140" s="37"/>
    </row>
    <row r="141" spans="2:4" ht="12.75">
      <c r="B141" s="34"/>
      <c r="C141" s="37"/>
      <c r="D141" s="37"/>
    </row>
    <row r="142" spans="2:4" ht="12.75">
      <c r="B142" s="34"/>
      <c r="C142" s="37"/>
      <c r="D142" s="37"/>
    </row>
  </sheetData>
  <sheetProtection/>
  <mergeCells count="17">
    <mergeCell ref="B31:C32"/>
    <mergeCell ref="C33:G33"/>
    <mergeCell ref="B2:G2"/>
    <mergeCell ref="B4:G4"/>
    <mergeCell ref="B5:G5"/>
    <mergeCell ref="F6:G6"/>
    <mergeCell ref="B7:B9"/>
    <mergeCell ref="C7:C9"/>
    <mergeCell ref="D7:E7"/>
    <mergeCell ref="F7:G7"/>
    <mergeCell ref="C41:G41"/>
    <mergeCell ref="C42:G42"/>
    <mergeCell ref="C43:G43"/>
    <mergeCell ref="C34:G34"/>
    <mergeCell ref="C35:G35"/>
    <mergeCell ref="C36:G36"/>
    <mergeCell ref="C37:G37"/>
  </mergeCells>
  <printOptions/>
  <pageMargins left="0.89" right="0.22" top="0.62" bottom="0.16" header="0.26" footer="0.3"/>
  <pageSetup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P140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8.421875" style="6" customWidth="1"/>
    <col min="2" max="2" width="5.421875" style="35" customWidth="1"/>
    <col min="3" max="3" width="25.7109375" style="6" customWidth="1"/>
    <col min="4" max="4" width="19.57421875" style="6" customWidth="1"/>
    <col min="5" max="5" width="20.00390625" style="36" customWidth="1"/>
    <col min="6" max="6" width="20.8515625" style="6" customWidth="1"/>
    <col min="7" max="7" width="20.8515625" style="36" customWidth="1"/>
    <col min="8" max="10" width="12.7109375" style="6" hidden="1" customWidth="1"/>
    <col min="11" max="11" width="18.28125" style="6" hidden="1" customWidth="1"/>
    <col min="12" max="12" width="16.57421875" style="6" customWidth="1"/>
    <col min="13" max="15" width="0" style="6" hidden="1" customWidth="1"/>
    <col min="16" max="16" width="20.8515625" style="6" hidden="1" customWidth="1"/>
    <col min="17" max="16384" width="9.140625" style="6" customWidth="1"/>
  </cols>
  <sheetData>
    <row r="1" ht="3.75" customHeight="1" thickBot="1"/>
    <row r="2" spans="2:12" ht="25.5" customHeight="1">
      <c r="B2" s="114" t="s">
        <v>77</v>
      </c>
      <c r="C2" s="115"/>
      <c r="D2" s="115"/>
      <c r="E2" s="115"/>
      <c r="F2" s="115"/>
      <c r="G2" s="116"/>
      <c r="H2" s="3"/>
      <c r="I2" s="3"/>
      <c r="J2" s="3"/>
      <c r="K2" s="15"/>
      <c r="L2" s="15"/>
    </row>
    <row r="3" spans="2:12" ht="12.75" customHeight="1">
      <c r="B3" s="1"/>
      <c r="C3" s="2"/>
      <c r="D3" s="2"/>
      <c r="E3" s="16"/>
      <c r="F3" s="2"/>
      <c r="G3" s="61"/>
      <c r="H3" s="3"/>
      <c r="I3" s="3"/>
      <c r="J3" s="3"/>
      <c r="K3" s="15"/>
      <c r="L3" s="15"/>
    </row>
    <row r="4" spans="2:12" ht="12.75" customHeight="1">
      <c r="B4" s="117" t="s">
        <v>97</v>
      </c>
      <c r="C4" s="118"/>
      <c r="D4" s="118"/>
      <c r="E4" s="118"/>
      <c r="F4" s="118"/>
      <c r="G4" s="119"/>
      <c r="H4" s="4"/>
      <c r="I4" s="4"/>
      <c r="J4" s="4"/>
      <c r="K4" s="17"/>
      <c r="L4" s="17"/>
    </row>
    <row r="5" spans="2:10" ht="12.75" customHeight="1">
      <c r="B5" s="117" t="s">
        <v>37</v>
      </c>
      <c r="C5" s="118"/>
      <c r="D5" s="118"/>
      <c r="E5" s="118"/>
      <c r="F5" s="118"/>
      <c r="G5" s="119"/>
      <c r="H5" s="5"/>
      <c r="I5" s="5"/>
      <c r="J5" s="5"/>
    </row>
    <row r="6" spans="2:7" ht="12.75" customHeight="1" thickBot="1">
      <c r="B6" s="12"/>
      <c r="C6" s="66"/>
      <c r="D6" s="66"/>
      <c r="E6" s="67"/>
      <c r="F6" s="139"/>
      <c r="G6" s="140"/>
    </row>
    <row r="7" spans="2:12" ht="12.75" customHeight="1">
      <c r="B7" s="122" t="s">
        <v>17</v>
      </c>
      <c r="C7" s="123" t="s">
        <v>0</v>
      </c>
      <c r="D7" s="124" t="s">
        <v>1</v>
      </c>
      <c r="E7" s="124"/>
      <c r="F7" s="124" t="s">
        <v>18</v>
      </c>
      <c r="G7" s="125"/>
      <c r="H7" s="18"/>
      <c r="I7" s="18"/>
      <c r="J7" s="18"/>
      <c r="K7" s="18"/>
      <c r="L7" s="18"/>
    </row>
    <row r="8" spans="2:12" ht="12.75" customHeight="1">
      <c r="B8" s="122"/>
      <c r="C8" s="123"/>
      <c r="D8" s="74" t="s">
        <v>57</v>
      </c>
      <c r="E8" s="75" t="s">
        <v>59</v>
      </c>
      <c r="F8" s="74" t="s">
        <v>2</v>
      </c>
      <c r="G8" s="76" t="s">
        <v>3</v>
      </c>
      <c r="I8" s="5"/>
      <c r="J8" s="5"/>
      <c r="K8" s="5"/>
      <c r="L8" s="5"/>
    </row>
    <row r="9" spans="2:12" ht="12.75" customHeight="1">
      <c r="B9" s="122"/>
      <c r="C9" s="123"/>
      <c r="D9" s="74" t="s">
        <v>4</v>
      </c>
      <c r="E9" s="75" t="s">
        <v>4</v>
      </c>
      <c r="F9" s="74" t="s">
        <v>15</v>
      </c>
      <c r="G9" s="76" t="s">
        <v>15</v>
      </c>
      <c r="I9" s="5"/>
      <c r="J9" s="5"/>
      <c r="K9" s="5"/>
      <c r="L9" s="5"/>
    </row>
    <row r="10" spans="2:7" ht="4.5" customHeight="1">
      <c r="B10" s="77"/>
      <c r="D10" s="78"/>
      <c r="F10" s="78"/>
      <c r="G10" s="79"/>
    </row>
    <row r="11" spans="2:7" ht="12.75" customHeight="1">
      <c r="B11" s="77"/>
      <c r="C11" s="80" t="s">
        <v>19</v>
      </c>
      <c r="D11" s="78"/>
      <c r="F11" s="78"/>
      <c r="G11" s="79"/>
    </row>
    <row r="12" spans="2:16" ht="12.75" customHeight="1">
      <c r="B12" s="81" t="s">
        <v>20</v>
      </c>
      <c r="C12" s="10" t="s">
        <v>6</v>
      </c>
      <c r="D12" s="38">
        <f>'31-03-2008'!F12*26%</f>
        <v>0</v>
      </c>
      <c r="E12" s="39">
        <f>F12*26%</f>
        <v>0</v>
      </c>
      <c r="F12" s="38">
        <v>0</v>
      </c>
      <c r="G12" s="62">
        <v>0</v>
      </c>
      <c r="H12" s="40">
        <f>244.04+M12</f>
        <v>87065111.29</v>
      </c>
      <c r="I12" s="40">
        <v>361</v>
      </c>
      <c r="J12" s="40">
        <f>I12-H12</f>
        <v>-87064750.29</v>
      </c>
      <c r="K12" s="40" t="s">
        <v>7</v>
      </c>
      <c r="L12" s="21"/>
      <c r="M12" s="41">
        <f>O12-279805643</f>
        <v>87064867.25</v>
      </c>
      <c r="N12" s="42">
        <f>P12-143548804.58</f>
        <v>53605990.41999999</v>
      </c>
      <c r="O12" s="43">
        <v>366870510.25</v>
      </c>
      <c r="P12" s="44">
        <v>197154795</v>
      </c>
    </row>
    <row r="13" spans="2:16" ht="12.75" customHeight="1">
      <c r="B13" s="81" t="s">
        <v>21</v>
      </c>
      <c r="C13" s="10" t="s">
        <v>22</v>
      </c>
      <c r="D13" s="38">
        <f>'31-03-2008'!F13*26%</f>
        <v>0</v>
      </c>
      <c r="E13" s="39">
        <f>F13*26%</f>
        <v>0</v>
      </c>
      <c r="F13" s="38">
        <v>0</v>
      </c>
      <c r="G13" s="62">
        <v>0</v>
      </c>
      <c r="H13" s="40">
        <f>60.87+M13</f>
        <v>1300080.87</v>
      </c>
      <c r="I13" s="40">
        <v>107.32</v>
      </c>
      <c r="J13" s="40">
        <f>I13-H13</f>
        <v>-1299973.55</v>
      </c>
      <c r="K13" s="40"/>
      <c r="L13" s="21"/>
      <c r="M13" s="41">
        <f>O13-350905</f>
        <v>1300020</v>
      </c>
      <c r="N13" s="42">
        <f>P13-622567.29</f>
        <v>323341.70999999996</v>
      </c>
      <c r="O13" s="43">
        <v>1650925</v>
      </c>
      <c r="P13" s="44">
        <v>945909</v>
      </c>
    </row>
    <row r="14" spans="2:16" ht="12.75" customHeight="1">
      <c r="B14" s="81"/>
      <c r="C14" s="10"/>
      <c r="D14" s="38"/>
      <c r="E14" s="39"/>
      <c r="F14" s="38"/>
      <c r="G14" s="62"/>
      <c r="H14" s="40"/>
      <c r="I14" s="40"/>
      <c r="J14" s="40"/>
      <c r="K14" s="40"/>
      <c r="L14" s="21"/>
      <c r="M14" s="41"/>
      <c r="N14" s="42"/>
      <c r="O14" s="43"/>
      <c r="P14" s="44"/>
    </row>
    <row r="15" spans="2:16" s="52" customFormat="1" ht="12.75" customHeight="1">
      <c r="B15" s="82"/>
      <c r="C15" s="83" t="s">
        <v>23</v>
      </c>
      <c r="D15" s="38">
        <f>SUM(D12:D14)</f>
        <v>0</v>
      </c>
      <c r="E15" s="39">
        <f>SUM(E12:E13)</f>
        <v>0</v>
      </c>
      <c r="F15" s="45">
        <f>SUM(F12:F14)</f>
        <v>0</v>
      </c>
      <c r="G15" s="63">
        <f>SUM(G12:G13)</f>
        <v>0</v>
      </c>
      <c r="H15" s="47"/>
      <c r="I15" s="47"/>
      <c r="J15" s="47"/>
      <c r="K15" s="47"/>
      <c r="L15" s="22"/>
      <c r="M15" s="48">
        <f>SUM(M12:M13)</f>
        <v>88364887.25</v>
      </c>
      <c r="N15" s="49">
        <f>SUM(N12:N13)</f>
        <v>53929332.12999999</v>
      </c>
      <c r="O15" s="50">
        <f>SUM(O12:O13)</f>
        <v>368521435.25</v>
      </c>
      <c r="P15" s="51">
        <f>SUM(P12:P13)</f>
        <v>198100704</v>
      </c>
    </row>
    <row r="16" spans="2:16" ht="12.75" customHeight="1">
      <c r="B16" s="81"/>
      <c r="C16" s="84" t="s">
        <v>8</v>
      </c>
      <c r="D16" s="38"/>
      <c r="E16" s="39"/>
      <c r="F16" s="38"/>
      <c r="G16" s="62"/>
      <c r="H16" s="40"/>
      <c r="I16" s="40"/>
      <c r="J16" s="40"/>
      <c r="K16" s="40"/>
      <c r="L16" s="21"/>
      <c r="M16" s="41"/>
      <c r="N16" s="42"/>
      <c r="O16" s="19"/>
      <c r="P16" s="37"/>
    </row>
    <row r="17" spans="2:16" ht="22.5" customHeight="1">
      <c r="B17" s="81"/>
      <c r="C17" s="10" t="s">
        <v>80</v>
      </c>
      <c r="D17" s="38">
        <f>('31-03-2008'!F17-5500)*26%</f>
        <v>451.88</v>
      </c>
      <c r="E17" s="39">
        <f>(F17-5500)*26%</f>
        <v>29.12</v>
      </c>
      <c r="F17" s="45">
        <v>5612</v>
      </c>
      <c r="G17" s="63">
        <v>5642</v>
      </c>
      <c r="H17" s="40"/>
      <c r="I17" s="40"/>
      <c r="J17" s="40"/>
      <c r="K17" s="40"/>
      <c r="L17" s="21"/>
      <c r="M17" s="41"/>
      <c r="N17" s="42"/>
      <c r="O17" s="19"/>
      <c r="P17" s="37"/>
    </row>
    <row r="18" spans="2:16" ht="15" customHeight="1">
      <c r="B18" s="81"/>
      <c r="C18" s="10" t="s">
        <v>78</v>
      </c>
      <c r="D18" s="38">
        <v>0</v>
      </c>
      <c r="E18" s="39">
        <v>0</v>
      </c>
      <c r="F18" s="45">
        <v>9120</v>
      </c>
      <c r="G18" s="63">
        <v>17330</v>
      </c>
      <c r="H18" s="40"/>
      <c r="I18" s="40"/>
      <c r="J18" s="40"/>
      <c r="K18" s="40"/>
      <c r="L18" s="21"/>
      <c r="M18" s="41"/>
      <c r="N18" s="42"/>
      <c r="O18" s="43"/>
      <c r="P18" s="44"/>
    </row>
    <row r="19" spans="2:16" ht="12.75" customHeight="1">
      <c r="B19" s="81"/>
      <c r="C19" s="10"/>
      <c r="D19" s="38"/>
      <c r="E19" s="39"/>
      <c r="F19" s="45"/>
      <c r="G19" s="63"/>
      <c r="H19" s="40"/>
      <c r="I19" s="40"/>
      <c r="J19" s="40"/>
      <c r="K19" s="40"/>
      <c r="L19" s="21"/>
      <c r="M19" s="41"/>
      <c r="N19" s="42"/>
      <c r="O19" s="43"/>
      <c r="P19" s="44"/>
    </row>
    <row r="20" spans="2:16" s="52" customFormat="1" ht="12.75" customHeight="1">
      <c r="B20" s="82"/>
      <c r="C20" s="83" t="s">
        <v>24</v>
      </c>
      <c r="D20" s="38">
        <f>SUM(D17+D18)</f>
        <v>451.88</v>
      </c>
      <c r="E20" s="39">
        <f>SUM(E17+E18)</f>
        <v>29.12</v>
      </c>
      <c r="F20" s="45">
        <f>SUM(F17+F18)</f>
        <v>14732</v>
      </c>
      <c r="G20" s="63">
        <f>SUM(G17+G18)</f>
        <v>22972</v>
      </c>
      <c r="H20" s="47"/>
      <c r="I20" s="47"/>
      <c r="J20" s="47"/>
      <c r="K20" s="47"/>
      <c r="L20" s="22"/>
      <c r="M20" s="48" t="e">
        <f>SUM(#REF!)</f>
        <v>#REF!</v>
      </c>
      <c r="N20" s="49" t="e">
        <f>SUM(#REF!)</f>
        <v>#REF!</v>
      </c>
      <c r="O20" s="50" t="e">
        <f>SUM(#REF!)</f>
        <v>#REF!</v>
      </c>
      <c r="P20" s="53" t="e">
        <f>SUM(#REF!)</f>
        <v>#REF!</v>
      </c>
    </row>
    <row r="21" spans="2:16" s="52" customFormat="1" ht="12.75" customHeight="1">
      <c r="B21" s="82"/>
      <c r="C21" s="83"/>
      <c r="D21" s="38"/>
      <c r="E21" s="39"/>
      <c r="F21" s="45"/>
      <c r="G21" s="63"/>
      <c r="H21" s="47"/>
      <c r="I21" s="47"/>
      <c r="J21" s="47"/>
      <c r="K21" s="47"/>
      <c r="L21" s="22"/>
      <c r="M21" s="48"/>
      <c r="N21" s="49"/>
      <c r="O21" s="50"/>
      <c r="P21" s="53"/>
    </row>
    <row r="22" spans="2:16" s="52" customFormat="1" ht="24.75" customHeight="1">
      <c r="B22" s="82">
        <v>9</v>
      </c>
      <c r="C22" s="73" t="s">
        <v>11</v>
      </c>
      <c r="D22" s="38">
        <f>D15-D20</f>
        <v>-451.88</v>
      </c>
      <c r="E22" s="39">
        <f>E15-E20</f>
        <v>-29.12</v>
      </c>
      <c r="F22" s="45">
        <f>F15-F20</f>
        <v>-14732</v>
      </c>
      <c r="G22" s="63">
        <f>G15-G20</f>
        <v>-22972</v>
      </c>
      <c r="H22" s="54" t="e">
        <f>#REF!-#REF!-#REF!</f>
        <v>#REF!</v>
      </c>
      <c r="I22" s="54"/>
      <c r="J22" s="54"/>
      <c r="K22" s="54"/>
      <c r="L22" s="23"/>
      <c r="M22" s="48" t="e">
        <f>M15-M20</f>
        <v>#REF!</v>
      </c>
      <c r="N22" s="49" t="e">
        <f>N15-N20</f>
        <v>#REF!</v>
      </c>
      <c r="O22" s="50" t="e">
        <f>SUM(O15)-SUM(O20)</f>
        <v>#REF!</v>
      </c>
      <c r="P22" s="53" t="e">
        <f>SUM(P15)-SUM(P20)</f>
        <v>#REF!</v>
      </c>
    </row>
    <row r="23" spans="2:16" ht="12.75" customHeight="1">
      <c r="B23" s="81">
        <v>10</v>
      </c>
      <c r="C23" s="10" t="s">
        <v>29</v>
      </c>
      <c r="D23" s="38">
        <f>D22</f>
        <v>-451.88</v>
      </c>
      <c r="E23" s="39">
        <f>E22</f>
        <v>-29.12</v>
      </c>
      <c r="F23" s="45">
        <f>F22</f>
        <v>-14732</v>
      </c>
      <c r="G23" s="63">
        <f>G22</f>
        <v>-22972</v>
      </c>
      <c r="H23" s="40">
        <v>87.84</v>
      </c>
      <c r="I23" s="40"/>
      <c r="J23" s="40"/>
      <c r="K23" s="40"/>
      <c r="L23" s="21"/>
      <c r="M23" s="41" t="e">
        <f>M22</f>
        <v>#REF!</v>
      </c>
      <c r="N23" s="42" t="e">
        <f>N22</f>
        <v>#REF!</v>
      </c>
      <c r="O23" s="43" t="e">
        <f>SUM(O22)</f>
        <v>#REF!</v>
      </c>
      <c r="P23" s="55" t="e">
        <f>SUM(P22)</f>
        <v>#REF!</v>
      </c>
    </row>
    <row r="24" spans="2:16" ht="12.75" customHeight="1">
      <c r="B24" s="81">
        <v>11</v>
      </c>
      <c r="C24" s="10" t="s">
        <v>25</v>
      </c>
      <c r="D24" s="38">
        <v>0</v>
      </c>
      <c r="E24" s="39">
        <v>0</v>
      </c>
      <c r="F24" s="45">
        <v>0</v>
      </c>
      <c r="G24" s="63">
        <v>0</v>
      </c>
      <c r="H24" s="56">
        <v>138.42</v>
      </c>
      <c r="I24" s="56"/>
      <c r="J24" s="56"/>
      <c r="K24" s="56"/>
      <c r="L24" s="24"/>
      <c r="M24" s="41">
        <v>0</v>
      </c>
      <c r="N24" s="42"/>
      <c r="O24" s="43">
        <v>0</v>
      </c>
      <c r="P24" s="44">
        <v>0</v>
      </c>
    </row>
    <row r="25" spans="2:16" s="52" customFormat="1" ht="12.75" customHeight="1">
      <c r="B25" s="82">
        <v>15</v>
      </c>
      <c r="C25" s="9" t="s">
        <v>30</v>
      </c>
      <c r="D25" s="38">
        <f>D23</f>
        <v>-451.88</v>
      </c>
      <c r="E25" s="39">
        <f>E23</f>
        <v>-29.12</v>
      </c>
      <c r="F25" s="45">
        <f>F23</f>
        <v>-14732</v>
      </c>
      <c r="G25" s="63">
        <f>G23</f>
        <v>-22972</v>
      </c>
      <c r="H25" s="57"/>
      <c r="I25" s="57"/>
      <c r="J25" s="57"/>
      <c r="K25" s="57"/>
      <c r="L25" s="25"/>
      <c r="M25" s="48" t="e">
        <f>M23</f>
        <v>#REF!</v>
      </c>
      <c r="N25" s="49" t="e">
        <f>N23-#REF!-#REF!</f>
        <v>#REF!</v>
      </c>
      <c r="O25" s="50">
        <v>13777688.27</v>
      </c>
      <c r="P25" s="51">
        <v>-2507320</v>
      </c>
    </row>
    <row r="26" spans="2:16" ht="24.75" customHeight="1">
      <c r="B26" s="77">
        <v>16</v>
      </c>
      <c r="C26" s="10" t="s">
        <v>26</v>
      </c>
      <c r="D26" s="38">
        <v>0</v>
      </c>
      <c r="E26" s="39">
        <v>0</v>
      </c>
      <c r="F26" s="45"/>
      <c r="G26" s="63">
        <v>0</v>
      </c>
      <c r="H26" s="13">
        <v>0.57</v>
      </c>
      <c r="I26" s="13"/>
      <c r="J26" s="13"/>
      <c r="K26" s="13"/>
      <c r="L26" s="26"/>
      <c r="M26" s="41">
        <v>0</v>
      </c>
      <c r="N26" s="42">
        <v>0</v>
      </c>
      <c r="O26" s="43">
        <v>0</v>
      </c>
      <c r="P26" s="44">
        <v>0</v>
      </c>
    </row>
    <row r="27" spans="2:16" s="52" customFormat="1" ht="24.75" customHeight="1">
      <c r="B27" s="72">
        <v>17</v>
      </c>
      <c r="C27" s="9" t="s">
        <v>81</v>
      </c>
      <c r="D27" s="38">
        <v>0</v>
      </c>
      <c r="E27" s="39">
        <v>0</v>
      </c>
      <c r="F27" s="45">
        <v>27926776</v>
      </c>
      <c r="G27" s="63">
        <v>27912044</v>
      </c>
      <c r="H27" s="7"/>
      <c r="I27" s="7"/>
      <c r="J27" s="7"/>
      <c r="K27" s="7"/>
      <c r="L27" s="27"/>
      <c r="M27" s="48" t="e">
        <f>M25</f>
        <v>#REF!</v>
      </c>
      <c r="N27" s="49" t="e">
        <f>N25</f>
        <v>#REF!</v>
      </c>
      <c r="O27" s="50">
        <v>13777688.27</v>
      </c>
      <c r="P27" s="51">
        <v>-2507320</v>
      </c>
    </row>
    <row r="28" spans="2:16" s="52" customFormat="1" ht="24.75" customHeight="1">
      <c r="B28" s="72">
        <v>18</v>
      </c>
      <c r="C28" s="9" t="s">
        <v>12</v>
      </c>
      <c r="D28" s="38">
        <v>109650000</v>
      </c>
      <c r="E28" s="39">
        <v>109650000</v>
      </c>
      <c r="F28" s="45">
        <v>109650000</v>
      </c>
      <c r="G28" s="63">
        <v>109650000</v>
      </c>
      <c r="H28" s="7"/>
      <c r="I28" s="7"/>
      <c r="J28" s="7"/>
      <c r="K28" s="7"/>
      <c r="L28" s="27"/>
      <c r="M28" s="50">
        <v>50950000</v>
      </c>
      <c r="N28" s="53">
        <v>50950000</v>
      </c>
      <c r="O28" s="50">
        <v>50950000</v>
      </c>
      <c r="P28" s="51">
        <f>SUM(O28)</f>
        <v>50950000</v>
      </c>
    </row>
    <row r="29" spans="2:12" ht="24.75" customHeight="1">
      <c r="B29" s="81">
        <v>19</v>
      </c>
      <c r="C29" s="87" t="s">
        <v>14</v>
      </c>
      <c r="D29" s="88" t="s">
        <v>31</v>
      </c>
      <c r="E29" s="89">
        <v>0</v>
      </c>
      <c r="F29" s="88" t="s">
        <v>31</v>
      </c>
      <c r="G29" s="90">
        <v>0</v>
      </c>
      <c r="H29" s="13"/>
      <c r="I29" s="13"/>
      <c r="J29" s="13"/>
      <c r="K29" s="13"/>
      <c r="L29" s="26"/>
    </row>
    <row r="30" spans="2:12" ht="24.75" customHeight="1" hidden="1">
      <c r="B30" s="81">
        <v>20</v>
      </c>
      <c r="C30" s="87" t="s">
        <v>27</v>
      </c>
      <c r="D30" s="68">
        <v>0</v>
      </c>
      <c r="E30" s="69">
        <v>0</v>
      </c>
      <c r="F30" s="68">
        <v>0</v>
      </c>
      <c r="G30" s="70">
        <v>0</v>
      </c>
      <c r="H30" s="13"/>
      <c r="I30" s="13"/>
      <c r="J30" s="13"/>
      <c r="K30" s="13"/>
      <c r="L30" s="26"/>
    </row>
    <row r="31" spans="2:12" ht="12.75" customHeight="1">
      <c r="B31" s="132" t="s">
        <v>9</v>
      </c>
      <c r="C31" s="123"/>
      <c r="D31" s="10"/>
      <c r="E31" s="91"/>
      <c r="F31" s="10"/>
      <c r="G31" s="92"/>
      <c r="H31" s="10"/>
      <c r="I31" s="10"/>
      <c r="J31" s="10"/>
      <c r="K31" s="60"/>
      <c r="L31" s="28"/>
    </row>
    <row r="32" spans="2:12" ht="12.75" customHeight="1">
      <c r="B32" s="132"/>
      <c r="C32" s="123"/>
      <c r="D32" s="9"/>
      <c r="E32" s="93"/>
      <c r="F32" s="9"/>
      <c r="G32" s="94"/>
      <c r="H32" s="9"/>
      <c r="I32" s="9"/>
      <c r="J32" s="9"/>
      <c r="K32" s="9"/>
      <c r="L32" s="29"/>
    </row>
    <row r="33" spans="2:12" ht="24.75" customHeight="1">
      <c r="B33" s="81" t="s">
        <v>5</v>
      </c>
      <c r="C33" s="133" t="s">
        <v>38</v>
      </c>
      <c r="D33" s="133"/>
      <c r="E33" s="133"/>
      <c r="F33" s="133"/>
      <c r="G33" s="134"/>
      <c r="H33" s="10"/>
      <c r="I33" s="10"/>
      <c r="J33" s="10"/>
      <c r="K33" s="10"/>
      <c r="L33" s="30"/>
    </row>
    <row r="34" spans="2:12" ht="24.75" customHeight="1">
      <c r="B34" s="81">
        <v>2</v>
      </c>
      <c r="C34" s="133" t="s">
        <v>10</v>
      </c>
      <c r="D34" s="133"/>
      <c r="E34" s="133"/>
      <c r="F34" s="133"/>
      <c r="G34" s="134"/>
      <c r="H34" s="10"/>
      <c r="I34" s="10"/>
      <c r="J34" s="10"/>
      <c r="K34" s="10"/>
      <c r="L34" s="30"/>
    </row>
    <row r="35" spans="2:12" ht="24.75" customHeight="1">
      <c r="B35" s="81">
        <v>3</v>
      </c>
      <c r="C35" s="133" t="s">
        <v>39</v>
      </c>
      <c r="D35" s="133"/>
      <c r="E35" s="133"/>
      <c r="F35" s="133"/>
      <c r="G35" s="134"/>
      <c r="H35" s="10"/>
      <c r="I35" s="10"/>
      <c r="J35" s="10"/>
      <c r="K35" s="10"/>
      <c r="L35" s="30"/>
    </row>
    <row r="36" spans="2:12" ht="12.75" customHeight="1">
      <c r="B36" s="77"/>
      <c r="C36" s="135"/>
      <c r="D36" s="135"/>
      <c r="E36" s="135"/>
      <c r="F36" s="135"/>
      <c r="G36" s="136"/>
      <c r="H36" s="10"/>
      <c r="I36" s="10"/>
      <c r="J36" s="10"/>
      <c r="K36" s="10"/>
      <c r="L36" s="30"/>
    </row>
    <row r="37" spans="2:12" ht="12.75" customHeight="1">
      <c r="B37" s="77"/>
      <c r="C37" s="137" t="s">
        <v>90</v>
      </c>
      <c r="D37" s="137"/>
      <c r="E37" s="137"/>
      <c r="F37" s="137"/>
      <c r="G37" s="138"/>
      <c r="H37" s="10"/>
      <c r="I37" s="10"/>
      <c r="J37" s="10"/>
      <c r="K37" s="10"/>
      <c r="L37" s="30"/>
    </row>
    <row r="38" spans="2:12" ht="12.75" customHeight="1">
      <c r="B38" s="77"/>
      <c r="C38" s="95"/>
      <c r="D38" s="95"/>
      <c r="E38" s="96"/>
      <c r="F38" s="95"/>
      <c r="G38" s="97"/>
      <c r="H38" s="11"/>
      <c r="I38" s="11"/>
      <c r="J38" s="11"/>
      <c r="K38" s="11"/>
      <c r="L38" s="11"/>
    </row>
    <row r="39" spans="2:12" ht="12.75" customHeight="1">
      <c r="B39" s="77"/>
      <c r="C39" s="126" t="s">
        <v>28</v>
      </c>
      <c r="D39" s="126"/>
      <c r="E39" s="126"/>
      <c r="F39" s="126"/>
      <c r="G39" s="127"/>
      <c r="H39" s="11"/>
      <c r="I39" s="11"/>
      <c r="J39" s="11"/>
      <c r="K39" s="11"/>
      <c r="L39" s="11"/>
    </row>
    <row r="40" spans="2:12" ht="12.75" customHeight="1">
      <c r="B40" s="77"/>
      <c r="C40" s="128" t="s">
        <v>79</v>
      </c>
      <c r="D40" s="128"/>
      <c r="E40" s="128"/>
      <c r="F40" s="128"/>
      <c r="G40" s="129"/>
      <c r="H40" s="11"/>
      <c r="I40" s="11"/>
      <c r="J40" s="11"/>
      <c r="K40" s="11"/>
      <c r="L40" s="11"/>
    </row>
    <row r="41" spans="2:12" ht="12.75" customHeight="1">
      <c r="B41" s="77"/>
      <c r="C41" s="130" t="s">
        <v>69</v>
      </c>
      <c r="D41" s="130"/>
      <c r="E41" s="130"/>
      <c r="F41" s="130"/>
      <c r="G41" s="131"/>
      <c r="H41" s="11"/>
      <c r="I41" s="11"/>
      <c r="J41" s="11"/>
      <c r="K41" s="11"/>
      <c r="L41" s="11"/>
    </row>
    <row r="42" spans="2:12" ht="12.75" customHeight="1">
      <c r="B42" s="77"/>
      <c r="C42" s="9"/>
      <c r="D42" s="9"/>
      <c r="E42" s="9"/>
      <c r="F42" s="9"/>
      <c r="G42" s="104"/>
      <c r="H42" s="11"/>
      <c r="I42" s="11"/>
      <c r="J42" s="11"/>
      <c r="K42" s="11"/>
      <c r="L42" s="11"/>
    </row>
    <row r="43" spans="2:10" ht="12.75" customHeight="1">
      <c r="B43" s="77"/>
      <c r="C43" s="10"/>
      <c r="D43" s="10"/>
      <c r="E43" s="91"/>
      <c r="F43" s="10"/>
      <c r="G43" s="92"/>
      <c r="H43" s="11"/>
      <c r="I43" s="11"/>
      <c r="J43" s="11"/>
    </row>
    <row r="44" spans="2:12" ht="15">
      <c r="B44" s="100"/>
      <c r="C44" s="103" t="s">
        <v>98</v>
      </c>
      <c r="D44" s="37"/>
      <c r="E44" s="20"/>
      <c r="F44" s="37"/>
      <c r="G44" s="101"/>
      <c r="H44" s="31"/>
      <c r="I44" s="31"/>
      <c r="J44" s="31"/>
      <c r="K44" s="31"/>
      <c r="L44" s="31"/>
    </row>
    <row r="45" spans="2:12" ht="15">
      <c r="B45" s="100"/>
      <c r="C45" s="106" t="s">
        <v>99</v>
      </c>
      <c r="D45" s="37"/>
      <c r="E45" s="20"/>
      <c r="F45" s="37"/>
      <c r="G45" s="101"/>
      <c r="H45" s="29"/>
      <c r="I45" s="29"/>
      <c r="J45" s="29"/>
      <c r="K45" s="29"/>
      <c r="L45" s="29"/>
    </row>
    <row r="46" spans="2:12" ht="12.75">
      <c r="B46" s="100"/>
      <c r="C46" s="106" t="s">
        <v>100</v>
      </c>
      <c r="D46" s="37"/>
      <c r="E46" s="20"/>
      <c r="F46" s="37"/>
      <c r="G46" s="101"/>
      <c r="H46" s="10"/>
      <c r="I46" s="10"/>
      <c r="J46" s="10"/>
      <c r="K46" s="10"/>
      <c r="L46" s="10"/>
    </row>
    <row r="47" spans="2:7" ht="13.5" thickBot="1">
      <c r="B47" s="12"/>
      <c r="C47" s="107" t="s">
        <v>101</v>
      </c>
      <c r="D47" s="66"/>
      <c r="E47" s="67"/>
      <c r="F47" s="66"/>
      <c r="G47" s="102"/>
    </row>
    <row r="48" spans="2:7" ht="12.75">
      <c r="B48" s="34"/>
      <c r="C48" s="37"/>
      <c r="D48" s="37"/>
      <c r="E48" s="20"/>
      <c r="F48" s="37"/>
      <c r="G48" s="20"/>
    </row>
    <row r="49" spans="2:7" ht="12.75">
      <c r="B49" s="34"/>
      <c r="C49" s="37"/>
      <c r="D49" s="37"/>
      <c r="E49" s="20"/>
      <c r="F49" s="37"/>
      <c r="G49" s="20"/>
    </row>
    <row r="50" spans="2:7" ht="12.75">
      <c r="B50" s="34"/>
      <c r="C50" s="37"/>
      <c r="D50" s="37"/>
      <c r="E50" s="20"/>
      <c r="F50" s="37"/>
      <c r="G50" s="20"/>
    </row>
    <row r="51" spans="2:7" ht="12.75">
      <c r="B51" s="34"/>
      <c r="C51" s="37"/>
      <c r="D51" s="37"/>
      <c r="E51" s="20"/>
      <c r="F51" s="37"/>
      <c r="G51" s="20"/>
    </row>
    <row r="52" spans="2:7" ht="12.75">
      <c r="B52" s="34"/>
      <c r="C52" s="37"/>
      <c r="D52" s="37"/>
      <c r="E52" s="20"/>
      <c r="F52" s="37"/>
      <c r="G52" s="20"/>
    </row>
    <row r="53" spans="2:7" ht="12.75">
      <c r="B53" s="34"/>
      <c r="C53" s="37"/>
      <c r="D53" s="37"/>
      <c r="E53" s="20"/>
      <c r="F53" s="37"/>
      <c r="G53" s="20"/>
    </row>
    <row r="54" spans="2:7" ht="12.75">
      <c r="B54" s="34"/>
      <c r="C54" s="37"/>
      <c r="D54" s="37"/>
      <c r="E54" s="20"/>
      <c r="F54" s="37"/>
      <c r="G54" s="20"/>
    </row>
    <row r="55" spans="2:7" ht="12.75">
      <c r="B55" s="34"/>
      <c r="C55" s="37"/>
      <c r="D55" s="37"/>
      <c r="E55" s="20"/>
      <c r="F55" s="37"/>
      <c r="G55" s="20"/>
    </row>
    <row r="56" spans="2:7" ht="12.75">
      <c r="B56" s="34"/>
      <c r="C56" s="37"/>
      <c r="D56" s="37"/>
      <c r="E56" s="20"/>
      <c r="F56" s="37"/>
      <c r="G56" s="20"/>
    </row>
    <row r="57" spans="2:7" ht="12.75">
      <c r="B57" s="34"/>
      <c r="C57" s="37"/>
      <c r="D57" s="37"/>
      <c r="E57" s="20"/>
      <c r="F57" s="37"/>
      <c r="G57" s="20"/>
    </row>
    <row r="58" spans="2:7" ht="12.75">
      <c r="B58" s="34"/>
      <c r="C58" s="37"/>
      <c r="D58" s="37"/>
      <c r="E58" s="20"/>
      <c r="F58" s="37"/>
      <c r="G58" s="20"/>
    </row>
    <row r="59" spans="2:7" ht="12.75">
      <c r="B59" s="34"/>
      <c r="C59" s="37"/>
      <c r="D59" s="37"/>
      <c r="F59" s="37"/>
      <c r="G59" s="20"/>
    </row>
    <row r="60" spans="2:7" ht="12.75">
      <c r="B60" s="34"/>
      <c r="C60" s="37"/>
      <c r="D60" s="37"/>
      <c r="F60" s="37"/>
      <c r="G60" s="20"/>
    </row>
    <row r="61" spans="2:7" ht="12.75">
      <c r="B61" s="34"/>
      <c r="C61" s="37"/>
      <c r="D61" s="37"/>
      <c r="F61" s="37"/>
      <c r="G61" s="20"/>
    </row>
    <row r="62" spans="2:7" ht="12.75">
      <c r="B62" s="34"/>
      <c r="C62" s="37"/>
      <c r="D62" s="37"/>
      <c r="F62" s="37"/>
      <c r="G62" s="20"/>
    </row>
    <row r="63" spans="2:7" ht="12.75">
      <c r="B63" s="34"/>
      <c r="C63" s="37"/>
      <c r="D63" s="37"/>
      <c r="F63" s="37"/>
      <c r="G63" s="20"/>
    </row>
    <row r="64" spans="2:7" ht="12.75">
      <c r="B64" s="34"/>
      <c r="C64" s="37"/>
      <c r="D64" s="37"/>
      <c r="F64" s="37"/>
      <c r="G64" s="20"/>
    </row>
    <row r="65" spans="2:7" ht="12.75">
      <c r="B65" s="34"/>
      <c r="C65" s="37"/>
      <c r="D65" s="37"/>
      <c r="F65" s="37"/>
      <c r="G65" s="20"/>
    </row>
    <row r="66" spans="2:7" ht="12.75">
      <c r="B66" s="34"/>
      <c r="C66" s="37"/>
      <c r="D66" s="37"/>
      <c r="F66" s="37"/>
      <c r="G66" s="20"/>
    </row>
    <row r="67" spans="2:7" ht="12.75">
      <c r="B67" s="34"/>
      <c r="C67" s="37"/>
      <c r="D67" s="37"/>
      <c r="F67" s="37"/>
      <c r="G67" s="20"/>
    </row>
    <row r="68" spans="2:7" ht="12.75">
      <c r="B68" s="34"/>
      <c r="C68" s="37"/>
      <c r="D68" s="37"/>
      <c r="F68" s="37"/>
      <c r="G68" s="20"/>
    </row>
    <row r="69" spans="2:7" ht="12.75">
      <c r="B69" s="34"/>
      <c r="C69" s="37"/>
      <c r="D69" s="37"/>
      <c r="F69" s="37"/>
      <c r="G69" s="20"/>
    </row>
    <row r="70" spans="2:7" ht="12.75">
      <c r="B70" s="34"/>
      <c r="C70" s="37"/>
      <c r="D70" s="37"/>
      <c r="F70" s="37"/>
      <c r="G70" s="20"/>
    </row>
    <row r="71" spans="2:7" ht="12.75">
      <c r="B71" s="34"/>
      <c r="C71" s="37"/>
      <c r="D71" s="37"/>
      <c r="F71" s="37"/>
      <c r="G71" s="20"/>
    </row>
    <row r="72" spans="2:7" ht="12.75">
      <c r="B72" s="34"/>
      <c r="C72" s="37"/>
      <c r="D72" s="37"/>
      <c r="F72" s="37"/>
      <c r="G72" s="20"/>
    </row>
    <row r="73" spans="2:7" ht="12.75">
      <c r="B73" s="34"/>
      <c r="C73" s="37"/>
      <c r="D73" s="37"/>
      <c r="F73" s="37"/>
      <c r="G73" s="20"/>
    </row>
    <row r="74" spans="2:7" ht="12.75">
      <c r="B74" s="34"/>
      <c r="C74" s="37"/>
      <c r="D74" s="37"/>
      <c r="F74" s="37"/>
      <c r="G74" s="20"/>
    </row>
    <row r="75" spans="2:7" ht="12.75">
      <c r="B75" s="34"/>
      <c r="C75" s="37"/>
      <c r="D75" s="37"/>
      <c r="F75" s="37"/>
      <c r="G75" s="20"/>
    </row>
    <row r="76" spans="2:7" ht="12.75">
      <c r="B76" s="34"/>
      <c r="C76" s="37"/>
      <c r="D76" s="37"/>
      <c r="F76" s="37"/>
      <c r="G76" s="20"/>
    </row>
    <row r="77" spans="2:7" ht="12.75">
      <c r="B77" s="34"/>
      <c r="C77" s="37"/>
      <c r="D77" s="37"/>
      <c r="F77" s="37"/>
      <c r="G77" s="20"/>
    </row>
    <row r="78" spans="2:7" ht="12.75">
      <c r="B78" s="34"/>
      <c r="C78" s="37"/>
      <c r="D78" s="37"/>
      <c r="F78" s="37"/>
      <c r="G78" s="20"/>
    </row>
    <row r="79" spans="2:7" ht="12.75">
      <c r="B79" s="34"/>
      <c r="C79" s="37"/>
      <c r="D79" s="37"/>
      <c r="F79" s="37"/>
      <c r="G79" s="20"/>
    </row>
    <row r="80" spans="2:7" ht="12.75">
      <c r="B80" s="34"/>
      <c r="C80" s="37"/>
      <c r="D80" s="37"/>
      <c r="F80" s="37"/>
      <c r="G80" s="20"/>
    </row>
    <row r="81" spans="2:7" ht="12.75">
      <c r="B81" s="34"/>
      <c r="C81" s="37"/>
      <c r="D81" s="37"/>
      <c r="F81" s="37"/>
      <c r="G81" s="20"/>
    </row>
    <row r="82" spans="2:7" ht="12.75">
      <c r="B82" s="34"/>
      <c r="C82" s="37"/>
      <c r="D82" s="37"/>
      <c r="F82" s="37"/>
      <c r="G82" s="20"/>
    </row>
    <row r="83" spans="2:7" ht="12.75">
      <c r="B83" s="34"/>
      <c r="C83" s="37"/>
      <c r="D83" s="37"/>
      <c r="F83" s="37"/>
      <c r="G83" s="20"/>
    </row>
    <row r="84" spans="2:7" ht="12.75">
      <c r="B84" s="34"/>
      <c r="C84" s="37"/>
      <c r="D84" s="37"/>
      <c r="F84" s="37"/>
      <c r="G84" s="20"/>
    </row>
    <row r="85" spans="2:7" ht="12.75">
      <c r="B85" s="34"/>
      <c r="C85" s="37"/>
      <c r="D85" s="37"/>
      <c r="F85" s="37"/>
      <c r="G85" s="20"/>
    </row>
    <row r="86" spans="2:7" ht="12.75">
      <c r="B86" s="34"/>
      <c r="C86" s="37"/>
      <c r="D86" s="37"/>
      <c r="F86" s="37"/>
      <c r="G86" s="20"/>
    </row>
    <row r="87" spans="2:7" ht="12.75">
      <c r="B87" s="34"/>
      <c r="C87" s="37"/>
      <c r="D87" s="37"/>
      <c r="F87" s="37"/>
      <c r="G87" s="20"/>
    </row>
    <row r="88" spans="2:7" ht="12.75">
      <c r="B88" s="34"/>
      <c r="C88" s="37"/>
      <c r="D88" s="37"/>
      <c r="F88" s="37"/>
      <c r="G88" s="20"/>
    </row>
    <row r="89" spans="2:7" ht="12.75">
      <c r="B89" s="34"/>
      <c r="C89" s="37"/>
      <c r="D89" s="37"/>
      <c r="F89" s="37"/>
      <c r="G89" s="20"/>
    </row>
    <row r="90" spans="2:7" ht="12.75">
      <c r="B90" s="34"/>
      <c r="C90" s="37"/>
      <c r="D90" s="37"/>
      <c r="F90" s="37"/>
      <c r="G90" s="20"/>
    </row>
    <row r="91" spans="2:7" ht="12.75">
      <c r="B91" s="34"/>
      <c r="C91" s="37"/>
      <c r="D91" s="37"/>
      <c r="F91" s="37"/>
      <c r="G91" s="20"/>
    </row>
    <row r="92" spans="2:7" ht="12.75">
      <c r="B92" s="34"/>
      <c r="C92" s="37"/>
      <c r="D92" s="37"/>
      <c r="F92" s="37"/>
      <c r="G92" s="20"/>
    </row>
    <row r="93" spans="2:7" ht="12.75">
      <c r="B93" s="34"/>
      <c r="C93" s="37"/>
      <c r="D93" s="37"/>
      <c r="F93" s="37"/>
      <c r="G93" s="20"/>
    </row>
    <row r="94" spans="2:7" ht="12.75">
      <c r="B94" s="34"/>
      <c r="C94" s="37"/>
      <c r="D94" s="37"/>
      <c r="F94" s="37"/>
      <c r="G94" s="20"/>
    </row>
    <row r="95" spans="2:7" ht="12.75">
      <c r="B95" s="34"/>
      <c r="C95" s="37"/>
      <c r="D95" s="37"/>
      <c r="F95" s="37"/>
      <c r="G95" s="20"/>
    </row>
    <row r="96" spans="2:7" ht="12.75">
      <c r="B96" s="34"/>
      <c r="C96" s="37"/>
      <c r="D96" s="37"/>
      <c r="F96" s="37"/>
      <c r="G96" s="20"/>
    </row>
    <row r="97" spans="2:7" ht="12.75">
      <c r="B97" s="34"/>
      <c r="C97" s="37"/>
      <c r="D97" s="37"/>
      <c r="F97" s="37"/>
      <c r="G97" s="20"/>
    </row>
    <row r="98" spans="2:7" ht="12.75">
      <c r="B98" s="34"/>
      <c r="C98" s="37"/>
      <c r="D98" s="37"/>
      <c r="F98" s="37"/>
      <c r="G98" s="20"/>
    </row>
    <row r="99" spans="2:7" ht="12.75">
      <c r="B99" s="34"/>
      <c r="C99" s="37"/>
      <c r="D99" s="37"/>
      <c r="F99" s="37"/>
      <c r="G99" s="20"/>
    </row>
    <row r="100" spans="2:7" ht="12.75">
      <c r="B100" s="34"/>
      <c r="C100" s="37"/>
      <c r="D100" s="37"/>
      <c r="F100" s="37"/>
      <c r="G100" s="20"/>
    </row>
    <row r="101" spans="2:7" ht="12.75">
      <c r="B101" s="34"/>
      <c r="C101" s="37"/>
      <c r="D101" s="37"/>
      <c r="F101" s="37"/>
      <c r="G101" s="20"/>
    </row>
    <row r="102" spans="2:7" ht="12.75">
      <c r="B102" s="34"/>
      <c r="C102" s="37"/>
      <c r="D102" s="37"/>
      <c r="F102" s="37"/>
      <c r="G102" s="20"/>
    </row>
    <row r="103" spans="2:7" ht="12.75">
      <c r="B103" s="34"/>
      <c r="C103" s="37"/>
      <c r="D103" s="37"/>
      <c r="F103" s="37"/>
      <c r="G103" s="20"/>
    </row>
    <row r="104" spans="2:7" ht="12.75">
      <c r="B104" s="34"/>
      <c r="C104" s="37"/>
      <c r="D104" s="37"/>
      <c r="F104" s="37"/>
      <c r="G104" s="20"/>
    </row>
    <row r="105" spans="2:7" ht="12.75">
      <c r="B105" s="34"/>
      <c r="C105" s="37"/>
      <c r="D105" s="37"/>
      <c r="F105" s="37"/>
      <c r="G105" s="20"/>
    </row>
    <row r="106" spans="2:7" ht="12.75">
      <c r="B106" s="34"/>
      <c r="C106" s="37"/>
      <c r="D106" s="37"/>
      <c r="F106" s="37"/>
      <c r="G106" s="20"/>
    </row>
    <row r="107" spans="2:7" ht="12.75">
      <c r="B107" s="34"/>
      <c r="C107" s="37"/>
      <c r="D107" s="37"/>
      <c r="F107" s="37"/>
      <c r="G107" s="20"/>
    </row>
    <row r="108" spans="2:7" ht="12.75">
      <c r="B108" s="34"/>
      <c r="C108" s="37"/>
      <c r="D108" s="37"/>
      <c r="F108" s="37"/>
      <c r="G108" s="20"/>
    </row>
    <row r="109" spans="2:7" ht="12.75">
      <c r="B109" s="34"/>
      <c r="C109" s="37"/>
      <c r="D109" s="37"/>
      <c r="F109" s="37"/>
      <c r="G109" s="20"/>
    </row>
    <row r="110" spans="2:7" ht="12.75">
      <c r="B110" s="34"/>
      <c r="C110" s="37"/>
      <c r="D110" s="37"/>
      <c r="F110" s="37"/>
      <c r="G110" s="20"/>
    </row>
    <row r="111" spans="2:7" ht="12.75">
      <c r="B111" s="34"/>
      <c r="C111" s="37"/>
      <c r="D111" s="37"/>
      <c r="F111" s="37"/>
      <c r="G111" s="20"/>
    </row>
    <row r="112" spans="2:7" ht="12.75">
      <c r="B112" s="34"/>
      <c r="C112" s="37"/>
      <c r="D112" s="37"/>
      <c r="F112" s="37"/>
      <c r="G112" s="20"/>
    </row>
    <row r="113" spans="2:7" ht="12.75">
      <c r="B113" s="34"/>
      <c r="C113" s="37"/>
      <c r="D113" s="37"/>
      <c r="F113" s="37"/>
      <c r="G113" s="20"/>
    </row>
    <row r="114" spans="2:7" ht="12.75">
      <c r="B114" s="34"/>
      <c r="C114" s="37"/>
      <c r="D114" s="37"/>
      <c r="F114" s="37"/>
      <c r="G114" s="20"/>
    </row>
    <row r="115" spans="2:7" ht="12.75">
      <c r="B115" s="34"/>
      <c r="C115" s="37"/>
      <c r="D115" s="37"/>
      <c r="F115" s="37"/>
      <c r="G115" s="20"/>
    </row>
    <row r="116" spans="2:7" ht="12.75">
      <c r="B116" s="34"/>
      <c r="C116" s="37"/>
      <c r="D116" s="37"/>
      <c r="F116" s="37"/>
      <c r="G116" s="20"/>
    </row>
    <row r="117" spans="2:7" ht="12.75">
      <c r="B117" s="34"/>
      <c r="C117" s="37"/>
      <c r="D117" s="37"/>
      <c r="F117" s="37"/>
      <c r="G117" s="20"/>
    </row>
    <row r="118" spans="2:7" ht="12.75">
      <c r="B118" s="34"/>
      <c r="C118" s="37"/>
      <c r="D118" s="37"/>
      <c r="F118" s="37"/>
      <c r="G118" s="20"/>
    </row>
    <row r="119" spans="2:7" ht="12.75">
      <c r="B119" s="34"/>
      <c r="C119" s="37"/>
      <c r="D119" s="37"/>
      <c r="F119" s="37"/>
      <c r="G119" s="20"/>
    </row>
    <row r="120" spans="2:7" ht="12.75">
      <c r="B120" s="34"/>
      <c r="C120" s="37"/>
      <c r="D120" s="37"/>
      <c r="F120" s="37"/>
      <c r="G120" s="20"/>
    </row>
    <row r="121" spans="2:7" ht="12.75">
      <c r="B121" s="34"/>
      <c r="C121" s="37"/>
      <c r="D121" s="37"/>
      <c r="F121" s="37"/>
      <c r="G121" s="20"/>
    </row>
    <row r="122" spans="2:7" ht="12.75">
      <c r="B122" s="34"/>
      <c r="C122" s="37"/>
      <c r="D122" s="37"/>
      <c r="F122" s="37"/>
      <c r="G122" s="20"/>
    </row>
    <row r="123" spans="2:7" ht="12.75">
      <c r="B123" s="34"/>
      <c r="C123" s="37"/>
      <c r="D123" s="37"/>
      <c r="F123" s="37"/>
      <c r="G123" s="20"/>
    </row>
    <row r="124" spans="2:7" ht="12.75">
      <c r="B124" s="34"/>
      <c r="C124" s="37"/>
      <c r="D124" s="37"/>
      <c r="F124" s="37"/>
      <c r="G124" s="20"/>
    </row>
    <row r="125" spans="2:7" ht="12.75">
      <c r="B125" s="34"/>
      <c r="C125" s="37"/>
      <c r="D125" s="37"/>
      <c r="F125" s="37"/>
      <c r="G125" s="20"/>
    </row>
    <row r="126" spans="2:7" ht="12.75">
      <c r="B126" s="34"/>
      <c r="C126" s="37"/>
      <c r="D126" s="37"/>
      <c r="F126" s="37"/>
      <c r="G126" s="20"/>
    </row>
    <row r="127" spans="2:7" ht="12.75">
      <c r="B127" s="34"/>
      <c r="C127" s="37"/>
      <c r="D127" s="37"/>
      <c r="F127" s="37"/>
      <c r="G127" s="20"/>
    </row>
    <row r="128" spans="2:7" ht="12.75">
      <c r="B128" s="34"/>
      <c r="C128" s="37"/>
      <c r="D128" s="37"/>
      <c r="F128" s="37"/>
      <c r="G128" s="20"/>
    </row>
    <row r="129" spans="2:7" ht="12.75">
      <c r="B129" s="34"/>
      <c r="C129" s="37"/>
      <c r="D129" s="37"/>
      <c r="F129" s="37"/>
      <c r="G129" s="20"/>
    </row>
    <row r="130" spans="2:7" ht="12.75">
      <c r="B130" s="34"/>
      <c r="C130" s="37"/>
      <c r="D130" s="37"/>
      <c r="F130" s="37"/>
      <c r="G130" s="20"/>
    </row>
    <row r="131" spans="2:4" ht="12.75">
      <c r="B131" s="34"/>
      <c r="C131" s="37"/>
      <c r="D131" s="37"/>
    </row>
    <row r="132" spans="2:4" ht="12.75">
      <c r="B132" s="34"/>
      <c r="C132" s="37"/>
      <c r="D132" s="37"/>
    </row>
    <row r="133" spans="2:4" ht="12.75">
      <c r="B133" s="34"/>
      <c r="C133" s="37"/>
      <c r="D133" s="37"/>
    </row>
    <row r="134" spans="2:4" ht="12.75">
      <c r="B134" s="34"/>
      <c r="C134" s="37"/>
      <c r="D134" s="37"/>
    </row>
    <row r="135" spans="2:4" ht="12.75">
      <c r="B135" s="34"/>
      <c r="C135" s="37"/>
      <c r="D135" s="37"/>
    </row>
    <row r="136" spans="2:4" ht="12.75">
      <c r="B136" s="34"/>
      <c r="C136" s="37"/>
      <c r="D136" s="37"/>
    </row>
    <row r="137" spans="2:4" ht="12.75">
      <c r="B137" s="34"/>
      <c r="C137" s="37"/>
      <c r="D137" s="37"/>
    </row>
    <row r="138" spans="2:4" ht="12.75">
      <c r="B138" s="34"/>
      <c r="C138" s="37"/>
      <c r="D138" s="37"/>
    </row>
    <row r="139" spans="2:4" ht="12.75">
      <c r="B139" s="34"/>
      <c r="C139" s="37"/>
      <c r="D139" s="37"/>
    </row>
    <row r="140" spans="2:4" ht="12.75">
      <c r="B140" s="34"/>
      <c r="C140" s="37"/>
      <c r="D140" s="37"/>
    </row>
  </sheetData>
  <sheetProtection/>
  <mergeCells count="17">
    <mergeCell ref="B2:G2"/>
    <mergeCell ref="B4:G4"/>
    <mergeCell ref="B5:G5"/>
    <mergeCell ref="B7:B9"/>
    <mergeCell ref="C7:C9"/>
    <mergeCell ref="F6:G6"/>
    <mergeCell ref="D7:E7"/>
    <mergeCell ref="F7:G7"/>
    <mergeCell ref="B31:C32"/>
    <mergeCell ref="C34:G34"/>
    <mergeCell ref="C40:G40"/>
    <mergeCell ref="C41:G41"/>
    <mergeCell ref="C35:G35"/>
    <mergeCell ref="C36:G36"/>
    <mergeCell ref="C37:G37"/>
    <mergeCell ref="C39:G39"/>
    <mergeCell ref="C33:G33"/>
  </mergeCells>
  <printOptions/>
  <pageMargins left="0.65" right="0.32" top="0.71" bottom="0.31" header="0.34" footer="0.36"/>
  <pageSetup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P142"/>
  <sheetViews>
    <sheetView zoomScalePageLayoutView="0" workbookViewId="0" topLeftCell="A4">
      <selection activeCell="D17" sqref="D17"/>
    </sheetView>
  </sheetViews>
  <sheetFormatPr defaultColWidth="9.140625" defaultRowHeight="12.75"/>
  <cols>
    <col min="1" max="1" width="1.8515625" style="6" customWidth="1"/>
    <col min="2" max="2" width="5.421875" style="35" customWidth="1"/>
    <col min="3" max="3" width="25.7109375" style="6" customWidth="1"/>
    <col min="4" max="4" width="19.57421875" style="6" customWidth="1"/>
    <col min="5" max="5" width="20.00390625" style="36" customWidth="1"/>
    <col min="6" max="6" width="20.8515625" style="6" customWidth="1"/>
    <col min="7" max="7" width="20.8515625" style="36" customWidth="1"/>
    <col min="8" max="8" width="18.421875" style="6" hidden="1" customWidth="1"/>
    <col min="9" max="9" width="12.7109375" style="6" hidden="1" customWidth="1"/>
    <col min="10" max="10" width="17.7109375" style="6" hidden="1" customWidth="1"/>
    <col min="11" max="11" width="18.28125" style="6" hidden="1" customWidth="1"/>
    <col min="12" max="12" width="16.57421875" style="6" hidden="1" customWidth="1"/>
    <col min="13" max="15" width="0" style="6" hidden="1" customWidth="1"/>
    <col min="16" max="16" width="20.8515625" style="6" hidden="1" customWidth="1"/>
    <col min="17" max="16384" width="9.140625" style="6" customWidth="1"/>
  </cols>
  <sheetData>
    <row r="1" ht="3.75" customHeight="1" thickBot="1"/>
    <row r="2" spans="2:12" ht="25.5" customHeight="1">
      <c r="B2" s="114" t="s">
        <v>77</v>
      </c>
      <c r="C2" s="115"/>
      <c r="D2" s="115"/>
      <c r="E2" s="115"/>
      <c r="F2" s="115"/>
      <c r="G2" s="116"/>
      <c r="H2" s="3"/>
      <c r="I2" s="3"/>
      <c r="J2" s="3"/>
      <c r="K2" s="15"/>
      <c r="L2" s="15"/>
    </row>
    <row r="3" spans="2:12" ht="12.75" customHeight="1">
      <c r="B3" s="1"/>
      <c r="C3" s="2"/>
      <c r="D3" s="2"/>
      <c r="E3" s="16"/>
      <c r="F3" s="2"/>
      <c r="G3" s="61"/>
      <c r="H3" s="3"/>
      <c r="I3" s="3"/>
      <c r="J3" s="3"/>
      <c r="K3" s="15"/>
      <c r="L3" s="15"/>
    </row>
    <row r="4" spans="2:12" ht="12.75" customHeight="1">
      <c r="B4" s="117" t="s">
        <v>97</v>
      </c>
      <c r="C4" s="118"/>
      <c r="D4" s="118"/>
      <c r="E4" s="118"/>
      <c r="F4" s="118"/>
      <c r="G4" s="119"/>
      <c r="H4" s="4"/>
      <c r="I4" s="4"/>
      <c r="J4" s="4"/>
      <c r="K4" s="17"/>
      <c r="L4" s="17"/>
    </row>
    <row r="5" spans="2:10" ht="12.75" customHeight="1">
      <c r="B5" s="117" t="s">
        <v>41</v>
      </c>
      <c r="C5" s="118"/>
      <c r="D5" s="118"/>
      <c r="E5" s="118"/>
      <c r="F5" s="118"/>
      <c r="G5" s="119"/>
      <c r="H5" s="5"/>
      <c r="I5" s="5"/>
      <c r="J5" s="5"/>
    </row>
    <row r="6" spans="2:7" ht="12.75" customHeight="1">
      <c r="B6" s="100"/>
      <c r="C6" s="37"/>
      <c r="D6" s="37"/>
      <c r="E6" s="20"/>
      <c r="F6" s="120"/>
      <c r="G6" s="121"/>
    </row>
    <row r="7" spans="2:12" ht="12.75" customHeight="1">
      <c r="B7" s="122" t="s">
        <v>17</v>
      </c>
      <c r="C7" s="123" t="s">
        <v>0</v>
      </c>
      <c r="D7" s="124" t="s">
        <v>1</v>
      </c>
      <c r="E7" s="124"/>
      <c r="F7" s="124" t="s">
        <v>18</v>
      </c>
      <c r="G7" s="125"/>
      <c r="H7" s="18"/>
      <c r="I7" s="18"/>
      <c r="J7" s="18"/>
      <c r="K7" s="18"/>
      <c r="L7" s="18"/>
    </row>
    <row r="8" spans="2:12" ht="12.75" customHeight="1">
      <c r="B8" s="122"/>
      <c r="C8" s="123"/>
      <c r="D8" s="74" t="s">
        <v>43</v>
      </c>
      <c r="E8" s="75" t="s">
        <v>2</v>
      </c>
      <c r="F8" s="74" t="s">
        <v>43</v>
      </c>
      <c r="G8" s="76" t="s">
        <v>2</v>
      </c>
      <c r="I8" s="5"/>
      <c r="J8" s="5"/>
      <c r="K8" s="5"/>
      <c r="L8" s="5"/>
    </row>
    <row r="9" spans="2:12" ht="12.75" customHeight="1">
      <c r="B9" s="122"/>
      <c r="C9" s="123"/>
      <c r="D9" s="74" t="s">
        <v>4</v>
      </c>
      <c r="E9" s="75" t="s">
        <v>4</v>
      </c>
      <c r="F9" s="74" t="s">
        <v>4</v>
      </c>
      <c r="G9" s="76" t="s">
        <v>15</v>
      </c>
      <c r="I9" s="5"/>
      <c r="J9" s="5"/>
      <c r="K9" s="5"/>
      <c r="L9" s="5"/>
    </row>
    <row r="10" spans="2:7" ht="4.5" customHeight="1">
      <c r="B10" s="77"/>
      <c r="D10" s="78"/>
      <c r="F10" s="78"/>
      <c r="G10" s="79"/>
    </row>
    <row r="11" spans="2:7" ht="12.75" customHeight="1">
      <c r="B11" s="77"/>
      <c r="C11" s="80" t="s">
        <v>19</v>
      </c>
      <c r="D11" s="78"/>
      <c r="F11" s="78"/>
      <c r="G11" s="79"/>
    </row>
    <row r="12" spans="2:16" ht="12.75" customHeight="1">
      <c r="B12" s="81" t="s">
        <v>20</v>
      </c>
      <c r="C12" s="10" t="s">
        <v>6</v>
      </c>
      <c r="D12" s="38">
        <f>F12*28%</f>
        <v>0</v>
      </c>
      <c r="E12" s="39">
        <f>G12*28%</f>
        <v>0</v>
      </c>
      <c r="F12" s="45">
        <v>0</v>
      </c>
      <c r="G12" s="63">
        <v>0</v>
      </c>
      <c r="H12" s="40"/>
      <c r="I12" s="40"/>
      <c r="J12" s="40"/>
      <c r="K12" s="40"/>
      <c r="L12" s="21"/>
      <c r="M12" s="41">
        <f>O12-279805643</f>
        <v>87064867.25</v>
      </c>
      <c r="N12" s="42">
        <f>P12-143548804.58</f>
        <v>53605990.41999999</v>
      </c>
      <c r="O12" s="43">
        <v>366870510.25</v>
      </c>
      <c r="P12" s="44">
        <v>197154795</v>
      </c>
    </row>
    <row r="13" spans="2:16" ht="12.75" customHeight="1">
      <c r="B13" s="81" t="s">
        <v>21</v>
      </c>
      <c r="C13" s="10" t="s">
        <v>22</v>
      </c>
      <c r="D13" s="38">
        <f>F13*28%</f>
        <v>0</v>
      </c>
      <c r="E13" s="39">
        <f>G13*28%</f>
        <v>0</v>
      </c>
      <c r="F13" s="45">
        <v>0</v>
      </c>
      <c r="G13" s="63">
        <v>0</v>
      </c>
      <c r="H13" s="40"/>
      <c r="I13" s="40"/>
      <c r="J13" s="40"/>
      <c r="K13" s="40"/>
      <c r="L13" s="21"/>
      <c r="M13" s="41">
        <f>O13-350905</f>
        <v>1300020</v>
      </c>
      <c r="N13" s="42">
        <f>P13-622567.29</f>
        <v>323341.70999999996</v>
      </c>
      <c r="O13" s="43">
        <v>1650925</v>
      </c>
      <c r="P13" s="44">
        <v>945909</v>
      </c>
    </row>
    <row r="14" spans="2:16" ht="12.75" customHeight="1">
      <c r="B14" s="81"/>
      <c r="C14" s="10"/>
      <c r="D14" s="38"/>
      <c r="E14" s="39"/>
      <c r="F14" s="45"/>
      <c r="G14" s="63"/>
      <c r="H14" s="40"/>
      <c r="I14" s="40"/>
      <c r="J14" s="40"/>
      <c r="K14" s="40"/>
      <c r="L14" s="21"/>
      <c r="M14" s="41"/>
      <c r="N14" s="42"/>
      <c r="O14" s="43"/>
      <c r="P14" s="44"/>
    </row>
    <row r="15" spans="2:16" s="52" customFormat="1" ht="12.75" customHeight="1">
      <c r="B15" s="82"/>
      <c r="C15" s="83" t="s">
        <v>23</v>
      </c>
      <c r="D15" s="38">
        <f>SUM(D12:D14)</f>
        <v>0</v>
      </c>
      <c r="E15" s="39">
        <f>SUM(E12:E13)</f>
        <v>0</v>
      </c>
      <c r="F15" s="45">
        <f>SUM(F12:F14)</f>
        <v>0</v>
      </c>
      <c r="G15" s="63">
        <f>SUM(G12:G13)</f>
        <v>0</v>
      </c>
      <c r="H15" s="47"/>
      <c r="I15" s="47"/>
      <c r="J15" s="47"/>
      <c r="K15" s="47"/>
      <c r="L15" s="22"/>
      <c r="M15" s="48">
        <f>SUM(M12:M13)</f>
        <v>88364887.25</v>
      </c>
      <c r="N15" s="49">
        <f>SUM(N12:N13)</f>
        <v>53929332.12999999</v>
      </c>
      <c r="O15" s="50">
        <f>SUM(O12:O13)</f>
        <v>368521435.25</v>
      </c>
      <c r="P15" s="51">
        <f>SUM(P12:P13)</f>
        <v>198100704</v>
      </c>
    </row>
    <row r="16" spans="2:16" ht="12.75" customHeight="1">
      <c r="B16" s="81"/>
      <c r="C16" s="84" t="s">
        <v>8</v>
      </c>
      <c r="D16" s="38"/>
      <c r="E16" s="39"/>
      <c r="F16" s="45"/>
      <c r="G16" s="63"/>
      <c r="H16" s="40"/>
      <c r="I16" s="40"/>
      <c r="J16" s="40"/>
      <c r="K16" s="40"/>
      <c r="L16" s="21"/>
      <c r="M16" s="41"/>
      <c r="N16" s="42"/>
      <c r="O16" s="19"/>
      <c r="P16" s="37"/>
    </row>
    <row r="17" spans="2:16" ht="28.5" customHeight="1">
      <c r="B17" s="81"/>
      <c r="C17" s="10" t="s">
        <v>80</v>
      </c>
      <c r="D17" s="38">
        <f>5500+(F17-5500)*28%</f>
        <v>5986.64</v>
      </c>
      <c r="E17" s="39">
        <f>5500+(G17-5500)*28%</f>
        <v>5531.36</v>
      </c>
      <c r="F17" s="45">
        <v>7238</v>
      </c>
      <c r="G17" s="63">
        <v>5612</v>
      </c>
      <c r="H17" s="40"/>
      <c r="I17" s="40"/>
      <c r="J17" s="40"/>
      <c r="K17" s="40"/>
      <c r="L17" s="21"/>
      <c r="M17" s="41"/>
      <c r="N17" s="42"/>
      <c r="O17" s="19"/>
      <c r="P17" s="37"/>
    </row>
    <row r="18" spans="2:16" ht="12.75" customHeight="1">
      <c r="B18" s="81"/>
      <c r="C18" s="10" t="s">
        <v>78</v>
      </c>
      <c r="D18" s="38">
        <v>9120</v>
      </c>
      <c r="E18" s="39">
        <v>9120</v>
      </c>
      <c r="F18" s="45">
        <v>9120</v>
      </c>
      <c r="G18" s="63">
        <v>9120</v>
      </c>
      <c r="H18" s="40"/>
      <c r="I18" s="40"/>
      <c r="J18" s="40"/>
      <c r="K18" s="40"/>
      <c r="L18" s="21"/>
      <c r="M18" s="41"/>
      <c r="N18" s="42"/>
      <c r="O18" s="43"/>
      <c r="P18" s="44"/>
    </row>
    <row r="19" spans="2:16" ht="12.75" customHeight="1">
      <c r="B19" s="81"/>
      <c r="C19" s="10"/>
      <c r="D19" s="38"/>
      <c r="E19" s="39"/>
      <c r="F19" s="45"/>
      <c r="G19" s="63"/>
      <c r="H19" s="40"/>
      <c r="I19" s="40"/>
      <c r="J19" s="40"/>
      <c r="K19" s="40"/>
      <c r="L19" s="21"/>
      <c r="M19" s="41"/>
      <c r="N19" s="42"/>
      <c r="O19" s="43"/>
      <c r="P19" s="44"/>
    </row>
    <row r="20" spans="2:16" s="52" customFormat="1" ht="12.75" customHeight="1">
      <c r="B20" s="82"/>
      <c r="C20" s="83" t="s">
        <v>24</v>
      </c>
      <c r="D20" s="38">
        <f>SUM(D17+D18)</f>
        <v>15106.64</v>
      </c>
      <c r="E20" s="39">
        <f>SUM(E17+E18)</f>
        <v>14651.36</v>
      </c>
      <c r="F20" s="45">
        <f>SUM(F17+F18)</f>
        <v>16358</v>
      </c>
      <c r="G20" s="63">
        <f>SUM(G17+G18)</f>
        <v>14732</v>
      </c>
      <c r="H20" s="47"/>
      <c r="I20" s="47"/>
      <c r="J20" s="47"/>
      <c r="K20" s="47"/>
      <c r="L20" s="22"/>
      <c r="M20" s="48" t="e">
        <f>SUM(#REF!)</f>
        <v>#REF!</v>
      </c>
      <c r="N20" s="49" t="e">
        <f>SUM(#REF!)</f>
        <v>#REF!</v>
      </c>
      <c r="O20" s="50" t="e">
        <f>SUM(#REF!)</f>
        <v>#REF!</v>
      </c>
      <c r="P20" s="53" t="e">
        <f>SUM(#REF!)</f>
        <v>#REF!</v>
      </c>
    </row>
    <row r="21" spans="2:16" s="52" customFormat="1" ht="12.75" customHeight="1">
      <c r="B21" s="82"/>
      <c r="C21" s="83"/>
      <c r="D21" s="38"/>
      <c r="E21" s="39"/>
      <c r="F21" s="45"/>
      <c r="G21" s="63"/>
      <c r="H21" s="47"/>
      <c r="I21" s="47"/>
      <c r="J21" s="47"/>
      <c r="K21" s="47"/>
      <c r="L21" s="22"/>
      <c r="M21" s="48"/>
      <c r="N21" s="49"/>
      <c r="O21" s="50"/>
      <c r="P21" s="53"/>
    </row>
    <row r="22" spans="2:16" s="52" customFormat="1" ht="24.75" customHeight="1">
      <c r="B22" s="82">
        <v>9</v>
      </c>
      <c r="C22" s="73" t="s">
        <v>11</v>
      </c>
      <c r="D22" s="38">
        <f>D15-D20</f>
        <v>-15106.64</v>
      </c>
      <c r="E22" s="39">
        <f>E15-E20</f>
        <v>-14651.36</v>
      </c>
      <c r="F22" s="45">
        <f>F15-F20</f>
        <v>-16358</v>
      </c>
      <c r="G22" s="63">
        <f>G15-G20</f>
        <v>-14732</v>
      </c>
      <c r="H22" s="54"/>
      <c r="I22" s="54"/>
      <c r="J22" s="54"/>
      <c r="K22" s="54"/>
      <c r="L22" s="23"/>
      <c r="M22" s="48" t="e">
        <f>M15-M20</f>
        <v>#REF!</v>
      </c>
      <c r="N22" s="49" t="e">
        <f>N15-N20</f>
        <v>#REF!</v>
      </c>
      <c r="O22" s="50" t="e">
        <f>SUM(O15)-SUM(O20)</f>
        <v>#REF!</v>
      </c>
      <c r="P22" s="53" t="e">
        <f>SUM(P15)-SUM(P20)</f>
        <v>#REF!</v>
      </c>
    </row>
    <row r="23" spans="2:16" ht="12.75" customHeight="1">
      <c r="B23" s="81">
        <v>10</v>
      </c>
      <c r="C23" s="10" t="s">
        <v>29</v>
      </c>
      <c r="D23" s="38">
        <f>D22</f>
        <v>-15106.64</v>
      </c>
      <c r="E23" s="39">
        <f>E22</f>
        <v>-14651.36</v>
      </c>
      <c r="F23" s="45">
        <f>F22</f>
        <v>-16358</v>
      </c>
      <c r="G23" s="63">
        <f>G22</f>
        <v>-14732</v>
      </c>
      <c r="H23" s="40"/>
      <c r="I23" s="40"/>
      <c r="J23" s="40"/>
      <c r="K23" s="40"/>
      <c r="L23" s="21"/>
      <c r="M23" s="41" t="e">
        <f>M22</f>
        <v>#REF!</v>
      </c>
      <c r="N23" s="42" t="e">
        <f>N22</f>
        <v>#REF!</v>
      </c>
      <c r="O23" s="43" t="e">
        <f>SUM(O22)</f>
        <v>#REF!</v>
      </c>
      <c r="P23" s="55" t="e">
        <f>SUM(P22)</f>
        <v>#REF!</v>
      </c>
    </row>
    <row r="24" spans="2:16" ht="12.75" customHeight="1">
      <c r="B24" s="81">
        <v>11</v>
      </c>
      <c r="C24" s="10" t="s">
        <v>25</v>
      </c>
      <c r="D24" s="38">
        <v>0</v>
      </c>
      <c r="E24" s="39">
        <v>0</v>
      </c>
      <c r="F24" s="45">
        <v>0</v>
      </c>
      <c r="G24" s="63">
        <v>0</v>
      </c>
      <c r="H24" s="56"/>
      <c r="I24" s="56"/>
      <c r="J24" s="56"/>
      <c r="K24" s="56"/>
      <c r="L24" s="24"/>
      <c r="M24" s="41">
        <v>0</v>
      </c>
      <c r="N24" s="42"/>
      <c r="O24" s="43">
        <v>0</v>
      </c>
      <c r="P24" s="44">
        <v>0</v>
      </c>
    </row>
    <row r="25" spans="2:16" s="52" customFormat="1" ht="12.75" customHeight="1">
      <c r="B25" s="82">
        <v>15</v>
      </c>
      <c r="C25" s="9" t="s">
        <v>30</v>
      </c>
      <c r="D25" s="38">
        <f>D23</f>
        <v>-15106.64</v>
      </c>
      <c r="E25" s="39">
        <f>E23</f>
        <v>-14651.36</v>
      </c>
      <c r="F25" s="45">
        <f>F23</f>
        <v>-16358</v>
      </c>
      <c r="G25" s="63">
        <f>G23</f>
        <v>-14732</v>
      </c>
      <c r="H25" s="57"/>
      <c r="I25" s="57"/>
      <c r="J25" s="57"/>
      <c r="K25" s="57"/>
      <c r="L25" s="25"/>
      <c r="M25" s="48" t="e">
        <f>M23</f>
        <v>#REF!</v>
      </c>
      <c r="N25" s="49" t="e">
        <f>N23-#REF!-#REF!</f>
        <v>#REF!</v>
      </c>
      <c r="O25" s="50">
        <v>13777688.27</v>
      </c>
      <c r="P25" s="51">
        <v>-2507320</v>
      </c>
    </row>
    <row r="26" spans="2:16" ht="24.75" customHeight="1">
      <c r="B26" s="77">
        <v>16</v>
      </c>
      <c r="C26" s="10" t="s">
        <v>26</v>
      </c>
      <c r="D26" s="38">
        <v>0</v>
      </c>
      <c r="E26" s="39">
        <v>0</v>
      </c>
      <c r="F26" s="45">
        <v>0</v>
      </c>
      <c r="G26" s="63">
        <v>0</v>
      </c>
      <c r="H26" s="13"/>
      <c r="I26" s="13"/>
      <c r="J26" s="13"/>
      <c r="K26" s="13"/>
      <c r="L26" s="26"/>
      <c r="M26" s="41">
        <v>0</v>
      </c>
      <c r="N26" s="42">
        <v>0</v>
      </c>
      <c r="O26" s="43">
        <v>0</v>
      </c>
      <c r="P26" s="44">
        <v>0</v>
      </c>
    </row>
    <row r="27" spans="2:16" s="52" customFormat="1" ht="24.75" customHeight="1">
      <c r="B27" s="72">
        <v>17</v>
      </c>
      <c r="C27" s="9" t="s">
        <v>81</v>
      </c>
      <c r="D27" s="38">
        <v>0</v>
      </c>
      <c r="E27" s="39">
        <v>0</v>
      </c>
      <c r="F27" s="45">
        <v>27943134</v>
      </c>
      <c r="G27" s="64">
        <v>27926776</v>
      </c>
      <c r="H27" s="7"/>
      <c r="I27" s="7"/>
      <c r="J27" s="7"/>
      <c r="K27" s="7"/>
      <c r="L27" s="27"/>
      <c r="M27" s="48" t="e">
        <f>M25</f>
        <v>#REF!</v>
      </c>
      <c r="N27" s="49" t="e">
        <f>N25</f>
        <v>#REF!</v>
      </c>
      <c r="O27" s="50">
        <v>13777688.27</v>
      </c>
      <c r="P27" s="51">
        <v>-2507320</v>
      </c>
    </row>
    <row r="28" spans="2:16" s="52" customFormat="1" ht="24.75" customHeight="1">
      <c r="B28" s="72">
        <v>18</v>
      </c>
      <c r="C28" s="9" t="s">
        <v>12</v>
      </c>
      <c r="D28" s="45">
        <v>109650000</v>
      </c>
      <c r="E28" s="46">
        <v>109650000</v>
      </c>
      <c r="F28" s="45">
        <v>109650000</v>
      </c>
      <c r="G28" s="63">
        <v>109650000</v>
      </c>
      <c r="H28" s="7"/>
      <c r="I28" s="7"/>
      <c r="J28" s="7"/>
      <c r="K28" s="7"/>
      <c r="L28" s="27"/>
      <c r="M28" s="50">
        <v>50950000</v>
      </c>
      <c r="N28" s="53">
        <v>50950000</v>
      </c>
      <c r="O28" s="50">
        <v>50950000</v>
      </c>
      <c r="P28" s="51">
        <f>SUM(O28)</f>
        <v>50950000</v>
      </c>
    </row>
    <row r="29" spans="2:12" ht="24.75" customHeight="1">
      <c r="B29" s="81">
        <v>19</v>
      </c>
      <c r="C29" s="87" t="s">
        <v>14</v>
      </c>
      <c r="D29" s="88" t="s">
        <v>31</v>
      </c>
      <c r="E29" s="89">
        <v>0</v>
      </c>
      <c r="F29" s="88">
        <f>(F25/F28)*10</f>
        <v>-0.0014918376652986777</v>
      </c>
      <c r="G29" s="90">
        <f>(G25/G28)*10</f>
        <v>-0.001343547651618787</v>
      </c>
      <c r="H29" s="13"/>
      <c r="I29" s="13"/>
      <c r="J29" s="13"/>
      <c r="K29" s="13"/>
      <c r="L29" s="26"/>
    </row>
    <row r="30" spans="2:12" ht="24.75" customHeight="1" hidden="1">
      <c r="B30" s="81">
        <v>20</v>
      </c>
      <c r="C30" s="87" t="s">
        <v>27</v>
      </c>
      <c r="D30" s="68"/>
      <c r="E30" s="69"/>
      <c r="F30" s="68"/>
      <c r="G30" s="70"/>
      <c r="H30" s="13"/>
      <c r="I30" s="13"/>
      <c r="J30" s="13"/>
      <c r="K30" s="13"/>
      <c r="L30" s="26"/>
    </row>
    <row r="31" spans="2:12" ht="12.75" customHeight="1">
      <c r="B31" s="132" t="s">
        <v>9</v>
      </c>
      <c r="C31" s="123"/>
      <c r="D31" s="10"/>
      <c r="E31" s="91"/>
      <c r="F31" s="10"/>
      <c r="G31" s="92"/>
      <c r="H31" s="10"/>
      <c r="I31" s="10"/>
      <c r="J31" s="10"/>
      <c r="K31" s="60"/>
      <c r="L31" s="28"/>
    </row>
    <row r="32" spans="2:12" ht="12.75" customHeight="1">
      <c r="B32" s="132"/>
      <c r="C32" s="123"/>
      <c r="D32" s="9"/>
      <c r="E32" s="93"/>
      <c r="F32" s="9"/>
      <c r="G32" s="94"/>
      <c r="H32" s="9"/>
      <c r="I32" s="9"/>
      <c r="J32" s="9"/>
      <c r="K32" s="9"/>
      <c r="L32" s="29"/>
    </row>
    <row r="33" spans="2:12" ht="24.75" customHeight="1">
      <c r="B33" s="81" t="s">
        <v>5</v>
      </c>
      <c r="C33" s="133" t="s">
        <v>63</v>
      </c>
      <c r="D33" s="133"/>
      <c r="E33" s="133"/>
      <c r="F33" s="133"/>
      <c r="G33" s="134"/>
      <c r="H33" s="10"/>
      <c r="I33" s="10"/>
      <c r="J33" s="10"/>
      <c r="K33" s="10"/>
      <c r="L33" s="30"/>
    </row>
    <row r="34" spans="2:12" ht="24.75" customHeight="1">
      <c r="B34" s="81">
        <v>2</v>
      </c>
      <c r="C34" s="133" t="s">
        <v>10</v>
      </c>
      <c r="D34" s="133"/>
      <c r="E34" s="133"/>
      <c r="F34" s="133"/>
      <c r="G34" s="134"/>
      <c r="H34" s="10"/>
      <c r="I34" s="10"/>
      <c r="J34" s="10"/>
      <c r="K34" s="10"/>
      <c r="L34" s="30"/>
    </row>
    <row r="35" spans="2:12" ht="24.75" customHeight="1">
      <c r="B35" s="81">
        <v>3</v>
      </c>
      <c r="C35" s="133" t="s">
        <v>75</v>
      </c>
      <c r="D35" s="133"/>
      <c r="E35" s="133"/>
      <c r="F35" s="133"/>
      <c r="G35" s="134"/>
      <c r="H35" s="10"/>
      <c r="I35" s="10"/>
      <c r="J35" s="10"/>
      <c r="K35" s="10"/>
      <c r="L35" s="30"/>
    </row>
    <row r="36" spans="2:12" ht="12.75" customHeight="1">
      <c r="B36" s="77"/>
      <c r="C36" s="135"/>
      <c r="D36" s="135"/>
      <c r="E36" s="135"/>
      <c r="F36" s="135"/>
      <c r="G36" s="136"/>
      <c r="H36" s="10"/>
      <c r="I36" s="10"/>
      <c r="J36" s="10"/>
      <c r="K36" s="10"/>
      <c r="L36" s="30"/>
    </row>
    <row r="37" spans="2:12" ht="12.75" customHeight="1">
      <c r="B37" s="77"/>
      <c r="C37" s="137" t="s">
        <v>91</v>
      </c>
      <c r="D37" s="137"/>
      <c r="E37" s="137"/>
      <c r="F37" s="137"/>
      <c r="G37" s="138"/>
      <c r="H37" s="10"/>
      <c r="I37" s="10"/>
      <c r="J37" s="10"/>
      <c r="K37" s="10"/>
      <c r="L37" s="30"/>
    </row>
    <row r="38" spans="2:12" ht="12.75" customHeight="1">
      <c r="B38" s="77"/>
      <c r="C38" s="95"/>
      <c r="D38" s="95"/>
      <c r="E38" s="95"/>
      <c r="F38" s="95"/>
      <c r="G38" s="108"/>
      <c r="H38" s="10"/>
      <c r="I38" s="10"/>
      <c r="J38" s="10"/>
      <c r="K38" s="10"/>
      <c r="L38" s="30"/>
    </row>
    <row r="39" spans="2:12" ht="12.75" customHeight="1">
      <c r="B39" s="77"/>
      <c r="C39" s="95"/>
      <c r="D39" s="95"/>
      <c r="E39" s="95"/>
      <c r="F39" s="95"/>
      <c r="G39" s="108"/>
      <c r="H39" s="10"/>
      <c r="I39" s="10"/>
      <c r="J39" s="10"/>
      <c r="K39" s="10"/>
      <c r="L39" s="30"/>
    </row>
    <row r="40" spans="2:12" ht="12.75" customHeight="1">
      <c r="B40" s="77"/>
      <c r="C40" s="95"/>
      <c r="D40" s="95"/>
      <c r="E40" s="96"/>
      <c r="F40" s="95"/>
      <c r="G40" s="97"/>
      <c r="H40" s="11"/>
      <c r="I40" s="11"/>
      <c r="J40" s="11"/>
      <c r="K40" s="11"/>
      <c r="L40" s="11"/>
    </row>
    <row r="41" spans="2:12" ht="12.75" customHeight="1">
      <c r="B41" s="77"/>
      <c r="C41" s="126" t="s">
        <v>28</v>
      </c>
      <c r="D41" s="126"/>
      <c r="E41" s="126"/>
      <c r="F41" s="126"/>
      <c r="G41" s="127"/>
      <c r="H41" s="11"/>
      <c r="I41" s="11"/>
      <c r="J41" s="11"/>
      <c r="K41" s="11"/>
      <c r="L41" s="11"/>
    </row>
    <row r="42" spans="2:12" ht="12.75" customHeight="1">
      <c r="B42" s="77"/>
      <c r="C42" s="128" t="s">
        <v>79</v>
      </c>
      <c r="D42" s="128"/>
      <c r="E42" s="128"/>
      <c r="F42" s="128"/>
      <c r="G42" s="129"/>
      <c r="H42" s="11"/>
      <c r="I42" s="11"/>
      <c r="J42" s="11"/>
      <c r="K42" s="11"/>
      <c r="L42" s="11"/>
    </row>
    <row r="43" spans="2:12" ht="12.75" customHeight="1">
      <c r="B43" s="77"/>
      <c r="C43" s="130" t="s">
        <v>66</v>
      </c>
      <c r="D43" s="130"/>
      <c r="E43" s="130"/>
      <c r="F43" s="130"/>
      <c r="G43" s="131"/>
      <c r="H43" s="11"/>
      <c r="I43" s="11"/>
      <c r="J43" s="11"/>
      <c r="K43" s="11"/>
      <c r="L43" s="11"/>
    </row>
    <row r="44" spans="2:12" ht="12.75" customHeight="1">
      <c r="B44" s="77"/>
      <c r="C44" s="9"/>
      <c r="D44" s="9"/>
      <c r="E44" s="9"/>
      <c r="F44" s="9"/>
      <c r="G44" s="104"/>
      <c r="H44" s="11"/>
      <c r="I44" s="11"/>
      <c r="J44" s="11"/>
      <c r="K44" s="11"/>
      <c r="L44" s="11"/>
    </row>
    <row r="45" spans="2:10" ht="12.75" customHeight="1">
      <c r="B45" s="77"/>
      <c r="C45" s="10"/>
      <c r="D45" s="10"/>
      <c r="E45" s="91"/>
      <c r="F45" s="10"/>
      <c r="G45" s="92"/>
      <c r="H45" s="11"/>
      <c r="I45" s="11"/>
      <c r="J45" s="11"/>
    </row>
    <row r="46" spans="2:12" ht="15">
      <c r="B46" s="100"/>
      <c r="C46" s="103" t="s">
        <v>98</v>
      </c>
      <c r="D46" s="37"/>
      <c r="E46" s="20"/>
      <c r="F46" s="37"/>
      <c r="G46" s="101"/>
      <c r="H46" s="31"/>
      <c r="I46" s="31"/>
      <c r="J46" s="31"/>
      <c r="K46" s="31"/>
      <c r="L46" s="31"/>
    </row>
    <row r="47" spans="2:12" ht="15">
      <c r="B47" s="100"/>
      <c r="C47" s="106" t="s">
        <v>99</v>
      </c>
      <c r="D47" s="37"/>
      <c r="E47" s="20"/>
      <c r="F47" s="37"/>
      <c r="G47" s="101"/>
      <c r="H47" s="29"/>
      <c r="I47" s="29"/>
      <c r="J47" s="29"/>
      <c r="K47" s="29"/>
      <c r="L47" s="29"/>
    </row>
    <row r="48" spans="2:12" ht="12.75">
      <c r="B48" s="100"/>
      <c r="C48" s="106" t="s">
        <v>100</v>
      </c>
      <c r="D48" s="37"/>
      <c r="E48" s="20"/>
      <c r="F48" s="37"/>
      <c r="G48" s="101"/>
      <c r="H48" s="10"/>
      <c r="I48" s="10"/>
      <c r="J48" s="10"/>
      <c r="K48" s="10"/>
      <c r="L48" s="10"/>
    </row>
    <row r="49" spans="2:7" ht="13.5" thickBot="1">
      <c r="B49" s="12"/>
      <c r="C49" s="107" t="s">
        <v>101</v>
      </c>
      <c r="D49" s="66"/>
      <c r="E49" s="67"/>
      <c r="F49" s="66"/>
      <c r="G49" s="102"/>
    </row>
    <row r="50" spans="2:7" ht="12.75">
      <c r="B50" s="34"/>
      <c r="C50" s="37"/>
      <c r="D50" s="37"/>
      <c r="E50" s="20"/>
      <c r="F50" s="37"/>
      <c r="G50" s="20"/>
    </row>
    <row r="51" spans="2:7" ht="12.75">
      <c r="B51" s="34"/>
      <c r="C51" s="37"/>
      <c r="D51" s="37"/>
      <c r="E51" s="20"/>
      <c r="F51" s="37"/>
      <c r="G51" s="20"/>
    </row>
    <row r="52" spans="2:7" ht="12.75">
      <c r="B52" s="34"/>
      <c r="C52" s="37"/>
      <c r="D52" s="37"/>
      <c r="E52" s="20"/>
      <c r="F52" s="37"/>
      <c r="G52" s="20"/>
    </row>
    <row r="53" spans="2:7" ht="12.75">
      <c r="B53" s="34"/>
      <c r="C53" s="37"/>
      <c r="D53" s="37"/>
      <c r="E53" s="20"/>
      <c r="F53" s="37"/>
      <c r="G53" s="20"/>
    </row>
    <row r="54" spans="2:7" ht="12.75">
      <c r="B54" s="34"/>
      <c r="C54" s="37"/>
      <c r="D54" s="37"/>
      <c r="E54" s="20"/>
      <c r="F54" s="37"/>
      <c r="G54" s="20"/>
    </row>
    <row r="55" spans="2:7" ht="12.75">
      <c r="B55" s="34"/>
      <c r="C55" s="37"/>
      <c r="D55" s="37"/>
      <c r="E55" s="20"/>
      <c r="F55" s="37"/>
      <c r="G55" s="20"/>
    </row>
    <row r="56" spans="2:7" ht="12.75">
      <c r="B56" s="34"/>
      <c r="C56" s="37"/>
      <c r="D56" s="37"/>
      <c r="E56" s="20"/>
      <c r="F56" s="37"/>
      <c r="G56" s="20"/>
    </row>
    <row r="57" spans="2:7" ht="12.75">
      <c r="B57" s="34"/>
      <c r="C57" s="37"/>
      <c r="D57" s="37"/>
      <c r="E57" s="20"/>
      <c r="F57" s="37"/>
      <c r="G57" s="20"/>
    </row>
    <row r="58" spans="2:7" ht="12.75">
      <c r="B58" s="34"/>
      <c r="C58" s="37"/>
      <c r="D58" s="37"/>
      <c r="E58" s="20"/>
      <c r="F58" s="37"/>
      <c r="G58" s="20"/>
    </row>
    <row r="59" spans="2:7" ht="12.75">
      <c r="B59" s="34"/>
      <c r="C59" s="37"/>
      <c r="D59" s="37"/>
      <c r="E59" s="20"/>
      <c r="F59" s="37"/>
      <c r="G59" s="20"/>
    </row>
    <row r="60" spans="2:7" ht="12.75">
      <c r="B60" s="34"/>
      <c r="C60" s="37"/>
      <c r="D60" s="37"/>
      <c r="E60" s="20"/>
      <c r="F60" s="37"/>
      <c r="G60" s="20"/>
    </row>
    <row r="61" spans="2:7" ht="12.75">
      <c r="B61" s="34"/>
      <c r="C61" s="37"/>
      <c r="D61" s="37"/>
      <c r="F61" s="37"/>
      <c r="G61" s="20"/>
    </row>
    <row r="62" spans="2:7" ht="12.75">
      <c r="B62" s="34"/>
      <c r="C62" s="37"/>
      <c r="D62" s="37"/>
      <c r="F62" s="37"/>
      <c r="G62" s="20"/>
    </row>
    <row r="63" spans="2:7" ht="12.75">
      <c r="B63" s="34"/>
      <c r="C63" s="37"/>
      <c r="D63" s="37"/>
      <c r="F63" s="37"/>
      <c r="G63" s="20"/>
    </row>
    <row r="64" spans="2:7" ht="12.75">
      <c r="B64" s="34"/>
      <c r="C64" s="37"/>
      <c r="D64" s="37"/>
      <c r="F64" s="37"/>
      <c r="G64" s="20"/>
    </row>
    <row r="65" spans="2:7" ht="12.75">
      <c r="B65" s="34"/>
      <c r="C65" s="37"/>
      <c r="D65" s="37"/>
      <c r="F65" s="37"/>
      <c r="G65" s="20"/>
    </row>
    <row r="66" spans="2:7" ht="12.75">
      <c r="B66" s="34"/>
      <c r="C66" s="37"/>
      <c r="D66" s="37"/>
      <c r="F66" s="37"/>
      <c r="G66" s="20"/>
    </row>
    <row r="67" spans="2:7" ht="12.75">
      <c r="B67" s="34"/>
      <c r="C67" s="37"/>
      <c r="D67" s="37"/>
      <c r="F67" s="37"/>
      <c r="G67" s="20"/>
    </row>
    <row r="68" spans="2:7" ht="12.75">
      <c r="B68" s="34"/>
      <c r="C68" s="37"/>
      <c r="D68" s="37"/>
      <c r="F68" s="37"/>
      <c r="G68" s="20"/>
    </row>
    <row r="69" spans="2:7" ht="12.75">
      <c r="B69" s="34"/>
      <c r="C69" s="37"/>
      <c r="D69" s="37"/>
      <c r="F69" s="37"/>
      <c r="G69" s="20"/>
    </row>
    <row r="70" spans="2:7" ht="12.75">
      <c r="B70" s="34"/>
      <c r="C70" s="37"/>
      <c r="D70" s="37"/>
      <c r="F70" s="37"/>
      <c r="G70" s="20"/>
    </row>
    <row r="71" spans="2:7" ht="12.75">
      <c r="B71" s="34"/>
      <c r="C71" s="37"/>
      <c r="D71" s="37"/>
      <c r="F71" s="37"/>
      <c r="G71" s="20"/>
    </row>
    <row r="72" spans="2:7" ht="12.75">
      <c r="B72" s="34"/>
      <c r="C72" s="37"/>
      <c r="D72" s="37"/>
      <c r="F72" s="37"/>
      <c r="G72" s="20"/>
    </row>
    <row r="73" spans="2:7" ht="12.75">
      <c r="B73" s="34"/>
      <c r="C73" s="37"/>
      <c r="D73" s="37"/>
      <c r="F73" s="37"/>
      <c r="G73" s="20"/>
    </row>
    <row r="74" spans="2:7" ht="12.75">
      <c r="B74" s="34"/>
      <c r="C74" s="37"/>
      <c r="D74" s="37"/>
      <c r="F74" s="37"/>
      <c r="G74" s="20"/>
    </row>
    <row r="75" spans="2:7" ht="12.75">
      <c r="B75" s="34"/>
      <c r="C75" s="37"/>
      <c r="D75" s="37"/>
      <c r="F75" s="37"/>
      <c r="G75" s="20"/>
    </row>
    <row r="76" spans="2:7" ht="12.75">
      <c r="B76" s="34"/>
      <c r="C76" s="37"/>
      <c r="D76" s="37"/>
      <c r="F76" s="37"/>
      <c r="G76" s="20"/>
    </row>
    <row r="77" spans="2:7" ht="12.75">
      <c r="B77" s="34"/>
      <c r="C77" s="37"/>
      <c r="D77" s="37"/>
      <c r="F77" s="37"/>
      <c r="G77" s="20"/>
    </row>
    <row r="78" spans="2:7" ht="12.75">
      <c r="B78" s="34"/>
      <c r="C78" s="37"/>
      <c r="D78" s="37"/>
      <c r="F78" s="37"/>
      <c r="G78" s="20"/>
    </row>
    <row r="79" spans="2:7" ht="12.75">
      <c r="B79" s="34"/>
      <c r="C79" s="37"/>
      <c r="D79" s="37"/>
      <c r="F79" s="37"/>
      <c r="G79" s="20"/>
    </row>
    <row r="80" spans="2:7" ht="12.75">
      <c r="B80" s="34"/>
      <c r="C80" s="37"/>
      <c r="D80" s="37"/>
      <c r="F80" s="37"/>
      <c r="G80" s="20"/>
    </row>
    <row r="81" spans="2:7" ht="12.75">
      <c r="B81" s="34"/>
      <c r="C81" s="37"/>
      <c r="D81" s="37"/>
      <c r="F81" s="37"/>
      <c r="G81" s="20"/>
    </row>
    <row r="82" spans="2:7" ht="12.75">
      <c r="B82" s="34"/>
      <c r="C82" s="37"/>
      <c r="D82" s="37"/>
      <c r="F82" s="37"/>
      <c r="G82" s="20"/>
    </row>
    <row r="83" spans="2:7" ht="12.75">
      <c r="B83" s="34"/>
      <c r="C83" s="37"/>
      <c r="D83" s="37"/>
      <c r="F83" s="37"/>
      <c r="G83" s="20"/>
    </row>
    <row r="84" spans="2:7" ht="12.75">
      <c r="B84" s="34"/>
      <c r="C84" s="37"/>
      <c r="D84" s="37"/>
      <c r="F84" s="37"/>
      <c r="G84" s="20"/>
    </row>
    <row r="85" spans="2:7" ht="12.75">
      <c r="B85" s="34"/>
      <c r="C85" s="37"/>
      <c r="D85" s="37"/>
      <c r="F85" s="37"/>
      <c r="G85" s="20"/>
    </row>
    <row r="86" spans="2:7" ht="12.75">
      <c r="B86" s="34"/>
      <c r="C86" s="37"/>
      <c r="D86" s="37"/>
      <c r="F86" s="37"/>
      <c r="G86" s="20"/>
    </row>
    <row r="87" spans="2:7" ht="12.75">
      <c r="B87" s="34"/>
      <c r="C87" s="37"/>
      <c r="D87" s="37"/>
      <c r="F87" s="37"/>
      <c r="G87" s="20"/>
    </row>
    <row r="88" spans="2:7" ht="12.75">
      <c r="B88" s="34"/>
      <c r="C88" s="37"/>
      <c r="D88" s="37"/>
      <c r="F88" s="37"/>
      <c r="G88" s="20"/>
    </row>
    <row r="89" spans="2:7" ht="12.75">
      <c r="B89" s="34"/>
      <c r="C89" s="37"/>
      <c r="D89" s="37"/>
      <c r="F89" s="37"/>
      <c r="G89" s="20"/>
    </row>
    <row r="90" spans="2:7" ht="12.75">
      <c r="B90" s="34"/>
      <c r="C90" s="37"/>
      <c r="D90" s="37"/>
      <c r="F90" s="37"/>
      <c r="G90" s="20"/>
    </row>
    <row r="91" spans="2:7" ht="12.75">
      <c r="B91" s="34"/>
      <c r="C91" s="37"/>
      <c r="D91" s="37"/>
      <c r="F91" s="37"/>
      <c r="G91" s="20"/>
    </row>
    <row r="92" spans="2:7" ht="12.75">
      <c r="B92" s="34"/>
      <c r="C92" s="37"/>
      <c r="D92" s="37"/>
      <c r="F92" s="37"/>
      <c r="G92" s="20"/>
    </row>
    <row r="93" spans="2:7" ht="12.75">
      <c r="B93" s="34"/>
      <c r="C93" s="37"/>
      <c r="D93" s="37"/>
      <c r="F93" s="37"/>
      <c r="G93" s="20"/>
    </row>
    <row r="94" spans="2:7" ht="12.75">
      <c r="B94" s="34"/>
      <c r="C94" s="37"/>
      <c r="D94" s="37"/>
      <c r="F94" s="37"/>
      <c r="G94" s="20"/>
    </row>
    <row r="95" spans="2:7" ht="12.75">
      <c r="B95" s="34"/>
      <c r="C95" s="37"/>
      <c r="D95" s="37"/>
      <c r="F95" s="37"/>
      <c r="G95" s="20"/>
    </row>
    <row r="96" spans="2:7" ht="12.75">
      <c r="B96" s="34"/>
      <c r="C96" s="37"/>
      <c r="D96" s="37"/>
      <c r="F96" s="37"/>
      <c r="G96" s="20"/>
    </row>
    <row r="97" spans="2:7" ht="12.75">
      <c r="B97" s="34"/>
      <c r="C97" s="37"/>
      <c r="D97" s="37"/>
      <c r="F97" s="37"/>
      <c r="G97" s="20"/>
    </row>
    <row r="98" spans="2:7" ht="12.75">
      <c r="B98" s="34"/>
      <c r="C98" s="37"/>
      <c r="D98" s="37"/>
      <c r="F98" s="37"/>
      <c r="G98" s="20"/>
    </row>
    <row r="99" spans="2:7" ht="12.75">
      <c r="B99" s="34"/>
      <c r="C99" s="37"/>
      <c r="D99" s="37"/>
      <c r="F99" s="37"/>
      <c r="G99" s="20"/>
    </row>
    <row r="100" spans="2:7" ht="12.75">
      <c r="B100" s="34"/>
      <c r="C100" s="37"/>
      <c r="D100" s="37"/>
      <c r="F100" s="37"/>
      <c r="G100" s="20"/>
    </row>
    <row r="101" spans="2:7" ht="12.75">
      <c r="B101" s="34"/>
      <c r="C101" s="37"/>
      <c r="D101" s="37"/>
      <c r="F101" s="37"/>
      <c r="G101" s="20"/>
    </row>
    <row r="102" spans="2:7" ht="12.75">
      <c r="B102" s="34"/>
      <c r="C102" s="37"/>
      <c r="D102" s="37"/>
      <c r="F102" s="37"/>
      <c r="G102" s="20"/>
    </row>
    <row r="103" spans="2:7" ht="12.75">
      <c r="B103" s="34"/>
      <c r="C103" s="37"/>
      <c r="D103" s="37"/>
      <c r="F103" s="37"/>
      <c r="G103" s="20"/>
    </row>
    <row r="104" spans="2:7" ht="12.75">
      <c r="B104" s="34"/>
      <c r="C104" s="37"/>
      <c r="D104" s="37"/>
      <c r="F104" s="37"/>
      <c r="G104" s="20"/>
    </row>
    <row r="105" spans="2:7" ht="12.75">
      <c r="B105" s="34"/>
      <c r="C105" s="37"/>
      <c r="D105" s="37"/>
      <c r="F105" s="37"/>
      <c r="G105" s="20"/>
    </row>
    <row r="106" spans="2:7" ht="12.75">
      <c r="B106" s="34"/>
      <c r="C106" s="37"/>
      <c r="D106" s="37"/>
      <c r="F106" s="37"/>
      <c r="G106" s="20"/>
    </row>
    <row r="107" spans="2:7" ht="12.75">
      <c r="B107" s="34"/>
      <c r="C107" s="37"/>
      <c r="D107" s="37"/>
      <c r="F107" s="37"/>
      <c r="G107" s="20"/>
    </row>
    <row r="108" spans="2:7" ht="12.75">
      <c r="B108" s="34"/>
      <c r="C108" s="37"/>
      <c r="D108" s="37"/>
      <c r="F108" s="37"/>
      <c r="G108" s="20"/>
    </row>
    <row r="109" spans="2:7" ht="12.75">
      <c r="B109" s="34"/>
      <c r="C109" s="37"/>
      <c r="D109" s="37"/>
      <c r="F109" s="37"/>
      <c r="G109" s="20"/>
    </row>
    <row r="110" spans="2:7" ht="12.75">
      <c r="B110" s="34"/>
      <c r="C110" s="37"/>
      <c r="D110" s="37"/>
      <c r="F110" s="37"/>
      <c r="G110" s="20"/>
    </row>
    <row r="111" spans="2:7" ht="12.75">
      <c r="B111" s="34"/>
      <c r="C111" s="37"/>
      <c r="D111" s="37"/>
      <c r="F111" s="37"/>
      <c r="G111" s="20"/>
    </row>
    <row r="112" spans="2:7" ht="12.75">
      <c r="B112" s="34"/>
      <c r="C112" s="37"/>
      <c r="D112" s="37"/>
      <c r="F112" s="37"/>
      <c r="G112" s="20"/>
    </row>
    <row r="113" spans="2:7" ht="12.75">
      <c r="B113" s="34"/>
      <c r="C113" s="37"/>
      <c r="D113" s="37"/>
      <c r="F113" s="37"/>
      <c r="G113" s="20"/>
    </row>
    <row r="114" spans="2:7" ht="12.75">
      <c r="B114" s="34"/>
      <c r="C114" s="37"/>
      <c r="D114" s="37"/>
      <c r="F114" s="37"/>
      <c r="G114" s="20"/>
    </row>
    <row r="115" spans="2:7" ht="12.75">
      <c r="B115" s="34"/>
      <c r="C115" s="37"/>
      <c r="D115" s="37"/>
      <c r="F115" s="37"/>
      <c r="G115" s="20"/>
    </row>
    <row r="116" spans="2:7" ht="12.75">
      <c r="B116" s="34"/>
      <c r="C116" s="37"/>
      <c r="D116" s="37"/>
      <c r="F116" s="37"/>
      <c r="G116" s="20"/>
    </row>
    <row r="117" spans="2:7" ht="12.75">
      <c r="B117" s="34"/>
      <c r="C117" s="37"/>
      <c r="D117" s="37"/>
      <c r="F117" s="37"/>
      <c r="G117" s="20"/>
    </row>
    <row r="118" spans="2:7" ht="12.75">
      <c r="B118" s="34"/>
      <c r="C118" s="37"/>
      <c r="D118" s="37"/>
      <c r="F118" s="37"/>
      <c r="G118" s="20"/>
    </row>
    <row r="119" spans="2:7" ht="12.75">
      <c r="B119" s="34"/>
      <c r="C119" s="37"/>
      <c r="D119" s="37"/>
      <c r="F119" s="37"/>
      <c r="G119" s="20"/>
    </row>
    <row r="120" spans="2:7" ht="12.75">
      <c r="B120" s="34"/>
      <c r="C120" s="37"/>
      <c r="D120" s="37"/>
      <c r="F120" s="37"/>
      <c r="G120" s="20"/>
    </row>
    <row r="121" spans="2:7" ht="12.75">
      <c r="B121" s="34"/>
      <c r="C121" s="37"/>
      <c r="D121" s="37"/>
      <c r="F121" s="37"/>
      <c r="G121" s="20"/>
    </row>
    <row r="122" spans="2:7" ht="12.75">
      <c r="B122" s="34"/>
      <c r="C122" s="37"/>
      <c r="D122" s="37"/>
      <c r="F122" s="37"/>
      <c r="G122" s="20"/>
    </row>
    <row r="123" spans="2:7" ht="12.75">
      <c r="B123" s="34"/>
      <c r="C123" s="37"/>
      <c r="D123" s="37"/>
      <c r="F123" s="37"/>
      <c r="G123" s="20"/>
    </row>
    <row r="124" spans="2:7" ht="12.75">
      <c r="B124" s="34"/>
      <c r="C124" s="37"/>
      <c r="D124" s="37"/>
      <c r="F124" s="37"/>
      <c r="G124" s="20"/>
    </row>
    <row r="125" spans="2:7" ht="12.75">
      <c r="B125" s="34"/>
      <c r="C125" s="37"/>
      <c r="D125" s="37"/>
      <c r="F125" s="37"/>
      <c r="G125" s="20"/>
    </row>
    <row r="126" spans="2:7" ht="12.75">
      <c r="B126" s="34"/>
      <c r="C126" s="37"/>
      <c r="D126" s="37"/>
      <c r="F126" s="37"/>
      <c r="G126" s="20"/>
    </row>
    <row r="127" spans="2:7" ht="12.75">
      <c r="B127" s="34"/>
      <c r="C127" s="37"/>
      <c r="D127" s="37"/>
      <c r="F127" s="37"/>
      <c r="G127" s="20"/>
    </row>
    <row r="128" spans="2:7" ht="12.75">
      <c r="B128" s="34"/>
      <c r="C128" s="37"/>
      <c r="D128" s="37"/>
      <c r="F128" s="37"/>
      <c r="G128" s="20"/>
    </row>
    <row r="129" spans="2:7" ht="12.75">
      <c r="B129" s="34"/>
      <c r="C129" s="37"/>
      <c r="D129" s="37"/>
      <c r="F129" s="37"/>
      <c r="G129" s="20"/>
    </row>
    <row r="130" spans="2:7" ht="12.75">
      <c r="B130" s="34"/>
      <c r="C130" s="37"/>
      <c r="D130" s="37"/>
      <c r="F130" s="37"/>
      <c r="G130" s="20"/>
    </row>
    <row r="131" spans="2:7" ht="12.75">
      <c r="B131" s="34"/>
      <c r="C131" s="37"/>
      <c r="D131" s="37"/>
      <c r="F131" s="37"/>
      <c r="G131" s="20"/>
    </row>
    <row r="132" spans="2:7" ht="12.75">
      <c r="B132" s="34"/>
      <c r="C132" s="37"/>
      <c r="D132" s="37"/>
      <c r="F132" s="37"/>
      <c r="G132" s="20"/>
    </row>
    <row r="133" spans="2:4" ht="12.75">
      <c r="B133" s="34"/>
      <c r="C133" s="37"/>
      <c r="D133" s="37"/>
    </row>
    <row r="134" spans="2:4" ht="12.75">
      <c r="B134" s="34"/>
      <c r="C134" s="37"/>
      <c r="D134" s="37"/>
    </row>
    <row r="135" spans="2:4" ht="12.75">
      <c r="B135" s="34"/>
      <c r="C135" s="37"/>
      <c r="D135" s="37"/>
    </row>
    <row r="136" spans="2:4" ht="12.75">
      <c r="B136" s="34"/>
      <c r="C136" s="37"/>
      <c r="D136" s="37"/>
    </row>
    <row r="137" spans="2:4" ht="12.75">
      <c r="B137" s="34"/>
      <c r="C137" s="37"/>
      <c r="D137" s="37"/>
    </row>
    <row r="138" spans="2:4" ht="12.75">
      <c r="B138" s="34"/>
      <c r="C138" s="37"/>
      <c r="D138" s="37"/>
    </row>
    <row r="139" spans="2:4" ht="12.75">
      <c r="B139" s="34"/>
      <c r="C139" s="37"/>
      <c r="D139" s="37"/>
    </row>
    <row r="140" spans="2:4" ht="12.75">
      <c r="B140" s="34"/>
      <c r="C140" s="37"/>
      <c r="D140" s="37"/>
    </row>
    <row r="141" spans="2:4" ht="12.75">
      <c r="B141" s="34"/>
      <c r="C141" s="37"/>
      <c r="D141" s="37"/>
    </row>
    <row r="142" spans="2:4" ht="12.75">
      <c r="B142" s="34"/>
      <c r="C142" s="37"/>
      <c r="D142" s="37"/>
    </row>
  </sheetData>
  <sheetProtection/>
  <mergeCells count="17">
    <mergeCell ref="B2:G2"/>
    <mergeCell ref="B4:G4"/>
    <mergeCell ref="B5:G5"/>
    <mergeCell ref="F6:G6"/>
    <mergeCell ref="B7:B9"/>
    <mergeCell ref="C7:C9"/>
    <mergeCell ref="D7:E7"/>
    <mergeCell ref="F7:G7"/>
    <mergeCell ref="B31:C32"/>
    <mergeCell ref="C33:G33"/>
    <mergeCell ref="C34:G34"/>
    <mergeCell ref="C35:G35"/>
    <mergeCell ref="C43:G43"/>
    <mergeCell ref="C36:G36"/>
    <mergeCell ref="C37:G37"/>
    <mergeCell ref="C41:G41"/>
    <mergeCell ref="C42:G42"/>
  </mergeCells>
  <printOptions/>
  <pageMargins left="0.75" right="0.75" top="1" bottom="0.85" header="0.5" footer="0.33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kulbhushan</dc:creator>
  <cp:keywords/>
  <dc:description/>
  <cp:lastModifiedBy>SUBASH</cp:lastModifiedBy>
  <cp:lastPrinted>2011-12-12T13:18:23Z</cp:lastPrinted>
  <dcterms:created xsi:type="dcterms:W3CDTF">2009-05-20T09:40:13Z</dcterms:created>
  <dcterms:modified xsi:type="dcterms:W3CDTF">2012-01-19T11:25:03Z</dcterms:modified>
  <cp:category/>
  <cp:version/>
  <cp:contentType/>
  <cp:contentStatus/>
</cp:coreProperties>
</file>